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Общ черновые" sheetId="1" r:id="rId4"/>
    <sheet state="hidden" name="График работ" sheetId="2" r:id="rId5"/>
    <sheet state="hidden" name="Акт скрытых работ" sheetId="3" r:id="rId6"/>
    <sheet state="hidden" name="Процесс" sheetId="4" r:id="rId7"/>
    <sheet state="hidden" name="ДДС" sheetId="5" r:id="rId8"/>
    <sheet state="hidden" name="ВнДДС" sheetId="6" r:id="rId9"/>
    <sheet state="hidden" name="Реализация" sheetId="7" r:id="rId10"/>
    <sheet state="visible" name="Фкт вып. раб. №19" sheetId="8" r:id="rId11"/>
    <sheet state="visible" name="Фкт вып. раб. №20 чтст. эл." sheetId="9" r:id="rId12"/>
    <sheet state="visible" name="Акт вып раб.№18 паркет" sheetId="10" r:id="rId13"/>
    <sheet state="visible" name="Акт вып раб.№17 молдинги и баге" sheetId="11" r:id="rId14"/>
    <sheet state="visible" name="Акт вып.р №16" sheetId="12" r:id="rId15"/>
    <sheet state="visible" name="Акт вып.р №15" sheetId="13" r:id="rId16"/>
    <sheet state="visible" name="Акт вып.р №14" sheetId="14" r:id="rId17"/>
    <sheet state="visible" name="Акт вып.р №13" sheetId="15" r:id="rId18"/>
    <sheet state="visible" name="Акт вып. р.№12" sheetId="16" r:id="rId19"/>
    <sheet state="visible" name="Акт вып.р №11" sheetId="17" r:id="rId20"/>
    <sheet state="visible" name="Акт вып.р №10" sheetId="18" r:id="rId21"/>
    <sheet state="visible" name="Акт вып.р №9" sheetId="19" r:id="rId22"/>
    <sheet state="visible" name="Акт вып.р №8" sheetId="20" r:id="rId23"/>
    <sheet state="visible" name="Акт вып. р.№7" sheetId="21" r:id="rId24"/>
    <sheet state="visible" name="Акт вып.р №6Штукатурка" sheetId="22" r:id="rId25"/>
    <sheet state="visible" name="Акт вып.р №5" sheetId="23" r:id="rId26"/>
    <sheet state="visible" name="Акт вып.р №4" sheetId="24" r:id="rId27"/>
    <sheet state="visible" name="Акт вып.р №3" sheetId="25" r:id="rId28"/>
    <sheet state="visible" name="Акт вып.р №2" sheetId="26" r:id="rId29"/>
    <sheet state="visible" name="Акт вып.р №1" sheetId="27" r:id="rId30"/>
    <sheet state="hidden" name="Доп.согл" sheetId="28" r:id="rId31"/>
  </sheets>
  <externalReferences>
    <externalReference r:id="rId32"/>
  </externalReferences>
  <definedNames>
    <definedName name="Срез_Категория">#REF!</definedName>
    <definedName name="Срез_Категория1">#REF!</definedName>
    <definedName name="SlicerCache_Table_1_Col_2">#REF!</definedName>
    <definedName hidden="1" localSheetId="4" name="_xlnm._FilterDatabase">'ДДС'!$A$10:$I$11</definedName>
    <definedName hidden="1" localSheetId="5" name="_xlnm._FilterDatabase">'ВнДДС'!$A$10:$I$11</definedName>
  </definedNames>
  <calcPr/>
  <extLst>
    <ext uri="GoogleSheetsCustomDataVersion1">
      <go:sheetsCustomData xmlns:go="http://customooxmlschemas.google.com/" r:id="rId33" roundtripDataSignature="AMtx7mjpQYht0nF/v40NxWGFWao9qFTKfQ=="/>
    </ext>
  </extLst>
</workbook>
</file>

<file path=xl/sharedStrings.xml><?xml version="1.0" encoding="utf-8"?>
<sst xmlns="http://schemas.openxmlformats.org/spreadsheetml/2006/main" count="1846" uniqueCount="590">
  <si>
    <t>Адрес: ул. Сахарова, д.105к2</t>
  </si>
  <si>
    <t>Метраж комнат:</t>
  </si>
  <si>
    <t>м</t>
  </si>
  <si>
    <t>Габариты</t>
  </si>
  <si>
    <t>Периметр</t>
  </si>
  <si>
    <t>Длина</t>
  </si>
  <si>
    <t>Площадь пола</t>
  </si>
  <si>
    <t>Ширина</t>
  </si>
  <si>
    <t>Площадь стен</t>
  </si>
  <si>
    <t>Высота</t>
  </si>
  <si>
    <t>Общая стоимость работ</t>
  </si>
  <si>
    <t>Проемы</t>
  </si>
  <si>
    <t>Общая S помещения:</t>
  </si>
  <si>
    <t>Стоимость за м2</t>
  </si>
  <si>
    <t>Итого по работам:</t>
  </si>
  <si>
    <t>Приложение №1</t>
  </si>
  <si>
    <t>Расчёт стоимости ремонтно-строительных работ.</t>
  </si>
  <si>
    <t>Демонтажные работы</t>
  </si>
  <si>
    <t>Наименование работ</t>
  </si>
  <si>
    <t>Ед. изм</t>
  </si>
  <si>
    <t>Кол-во</t>
  </si>
  <si>
    <t>Стоимость в руб.</t>
  </si>
  <si>
    <t>Цена</t>
  </si>
  <si>
    <t>Общая</t>
  </si>
  <si>
    <t>Полы</t>
  </si>
  <si>
    <t>Демонтаж линолеума</t>
  </si>
  <si>
    <t>м2</t>
  </si>
  <si>
    <t>Демонтаж пластикового плинтуса без сохранения</t>
  </si>
  <si>
    <t>пог.м</t>
  </si>
  <si>
    <t>Демонтаж плитки пола</t>
  </si>
  <si>
    <t>Стены и откосы</t>
  </si>
  <si>
    <t>Демонтаж балконного окна</t>
  </si>
  <si>
    <t>шт.</t>
  </si>
  <si>
    <t>Демонтаж оконного блока (газосиликатный блок)</t>
  </si>
  <si>
    <t>Демонтаж перегородки из газосиликатного блока, пгп</t>
  </si>
  <si>
    <t>Демонтаж оштукатуренных/гвл откосов</t>
  </si>
  <si>
    <t>Демонтаж подоконников</t>
  </si>
  <si>
    <t>Очистка стен от ВЭ краски, шпатлевки</t>
  </si>
  <si>
    <t>Потолок</t>
  </si>
  <si>
    <t>Другое</t>
  </si>
  <si>
    <t>Демонтаж ограждения</t>
  </si>
  <si>
    <t>Демонтаж унитаза</t>
  </si>
  <si>
    <t>Демонтаж раковины</t>
  </si>
  <si>
    <t>Демонтаж металлической, акриловой ванны</t>
  </si>
  <si>
    <t>Итого по разделу:</t>
  </si>
  <si>
    <t>Возведение перегородок</t>
  </si>
  <si>
    <t>Ед. изм.</t>
  </si>
  <si>
    <t>Кол-во.</t>
  </si>
  <si>
    <t>Общая.</t>
  </si>
  <si>
    <t>Монтаж перегородок из газосиликатного блока</t>
  </si>
  <si>
    <t>Формирование дверных проемов</t>
  </si>
  <si>
    <t>Формирование ниш под блоки питания</t>
  </si>
  <si>
    <t>Заделка дверного проема</t>
  </si>
  <si>
    <t>Расширение, заужение дверного проема</t>
  </si>
  <si>
    <t>Электромонтажные работы</t>
  </si>
  <si>
    <t>Демонтаж старого эл.щита</t>
  </si>
  <si>
    <t>Высверливание чаши под подрозетник в бетоне</t>
  </si>
  <si>
    <t>Прокладка кабеля</t>
  </si>
  <si>
    <t>Установка проходного выключателя</t>
  </si>
  <si>
    <t>Монтаж электроточек (черновых)</t>
  </si>
  <si>
    <t>Монтаж распределительных коробок</t>
  </si>
  <si>
    <t>Монтаж электроточек (чистовых)</t>
  </si>
  <si>
    <t>Установка бра</t>
  </si>
  <si>
    <t>Установка точечных светильников</t>
  </si>
  <si>
    <t>Установка люстры и подвесных светильников</t>
  </si>
  <si>
    <t>Установка светодиодной ленты</t>
  </si>
  <si>
    <t>Установка контроллера для светодиодной ленты</t>
  </si>
  <si>
    <t xml:space="preserve">Монтаж и сборка эл.щита </t>
  </si>
  <si>
    <t>Монтаж и сборка слаботочного щита</t>
  </si>
  <si>
    <t>Выравнивание стен и потолков</t>
  </si>
  <si>
    <t>Стены</t>
  </si>
  <si>
    <t>Грунтование стен</t>
  </si>
  <si>
    <t>Выравнивание стен штукатуркой под маяк</t>
  </si>
  <si>
    <t>Сантехнические работы</t>
  </si>
  <si>
    <t>Черновой сантехмонтаж</t>
  </si>
  <si>
    <t>Демонтаж старых радиаторов отопления</t>
  </si>
  <si>
    <t>Переделывание труб радиатора</t>
  </si>
  <si>
    <t>Разводка труб воды и канализации (1 водорозетка)</t>
  </si>
  <si>
    <t>Комплексная разводка вентеляции (1 точка)</t>
  </si>
  <si>
    <t>Чистовой сантехмонтаж</t>
  </si>
  <si>
    <t>Монтаж новых радиаторов</t>
  </si>
  <si>
    <t>Выравнивание пола</t>
  </si>
  <si>
    <t>Грунтование пола</t>
  </si>
  <si>
    <t>Монтаж демпферной ленты по периметру</t>
  </si>
  <si>
    <t>Армирование пола пластиковой сеткой</t>
  </si>
  <si>
    <t>Устройство черновых наливных полов до 3см</t>
  </si>
  <si>
    <t>Монтаж конструкций из ГКЛ</t>
  </si>
  <si>
    <t>Устройство прямолинейных коробов из ГКЛ</t>
  </si>
  <si>
    <t>Устройство фальш стен из ГКЛ на металлокаркасе в 2 слоя</t>
  </si>
  <si>
    <t>Формирование полки под подсветку</t>
  </si>
  <si>
    <t>Формирование ниш в коробах</t>
  </si>
  <si>
    <t>изделие</t>
  </si>
  <si>
    <t>Монтаж конструкции из ГКЛ в кабинете</t>
  </si>
  <si>
    <t>Устройство звукоизоляции стен</t>
  </si>
  <si>
    <t>Монтаж двухуровневого потолка из ГКЛ на металлокаркасе</t>
  </si>
  <si>
    <t>Монтаж перфорированных углов</t>
  </si>
  <si>
    <t>Армирование стыков ГКЛ серпянкой</t>
  </si>
  <si>
    <t>Подготовительные отделочные работы</t>
  </si>
  <si>
    <t>Подготовка проемов под скрытые двери</t>
  </si>
  <si>
    <t>Базовое шпатлевание стен в 2 слоя</t>
  </si>
  <si>
    <t>Шлифовка стен</t>
  </si>
  <si>
    <t>Оклеивание стен стеклохолстом под покраску</t>
  </si>
  <si>
    <t>Финишное шпатлевание стен под покраску</t>
  </si>
  <si>
    <t>Откосы</t>
  </si>
  <si>
    <t>Монтаж откосов из ГКЛ</t>
  </si>
  <si>
    <t>Грунтование откосов</t>
  </si>
  <si>
    <t>Базовое шпатлевание откосов в 2 слоя</t>
  </si>
  <si>
    <t>Шлифовка откосов</t>
  </si>
  <si>
    <t>Оклеивание откосов стеклохолстом под покраску</t>
  </si>
  <si>
    <t>Финишное шпатлевание откосов под покраску</t>
  </si>
  <si>
    <t>Потолки</t>
  </si>
  <si>
    <t>Грунтование потолка</t>
  </si>
  <si>
    <t>Базовое шпатлевание потолка в 2 слоя</t>
  </si>
  <si>
    <t>Шлифовка потолка</t>
  </si>
  <si>
    <t>Оклеивание потолка стеклохолстом под покраску</t>
  </si>
  <si>
    <t>Финишное шпатлевание потолка под покраску</t>
  </si>
  <si>
    <t>Чистовые отделочные работы</t>
  </si>
  <si>
    <t>Укладка плитки на пол</t>
  </si>
  <si>
    <t>Затирка плитки цементной затиркой</t>
  </si>
  <si>
    <t>Укладка подложки</t>
  </si>
  <si>
    <t>Укладка инженерного паркета по диагонали</t>
  </si>
  <si>
    <t>Монтаж полиуретанового плинтуса</t>
  </si>
  <si>
    <t>Подготовка к покраске и покраска плинтуса</t>
  </si>
  <si>
    <t>Облицовка стен плиткой</t>
  </si>
  <si>
    <t>Покраска стен в 2 слоя</t>
  </si>
  <si>
    <t>Нанесение декоративной краски</t>
  </si>
  <si>
    <t>Облицовка фартука плиткой (с затиркой)</t>
  </si>
  <si>
    <t>Высверливание отверстий в плитке</t>
  </si>
  <si>
    <t>Запил плитки под 45 градусов (1 сторона)</t>
  </si>
  <si>
    <t>Монтаж 3д панелей</t>
  </si>
  <si>
    <t>Подготовка к покраске и покраска 3д панелей</t>
  </si>
  <si>
    <t>объем</t>
  </si>
  <si>
    <t>Оклеивание обоями пано</t>
  </si>
  <si>
    <t>Откосы и подоконники</t>
  </si>
  <si>
    <t>Покраска откосов в 2 слоя</t>
  </si>
  <si>
    <t>Монтаж подоконников ПВХ</t>
  </si>
  <si>
    <t>Покраска потолка в 2 слоя</t>
  </si>
  <si>
    <t>Монтаж полиуретанового потолочного плинтуса</t>
  </si>
  <si>
    <t>Монтаж полиуретанового потолочного молдинга</t>
  </si>
  <si>
    <t>Подготовка к покраске и покраска молдингов</t>
  </si>
  <si>
    <t>Ванная и туалет</t>
  </si>
  <si>
    <t>Грунтование полов</t>
  </si>
  <si>
    <t>Устройство гидроизоляции пола в 2 слоя</t>
  </si>
  <si>
    <t>Монтаж коробов из ГКЛВ</t>
  </si>
  <si>
    <t>Устройство фальш стен из ГКЛВ на металлокаркасе</t>
  </si>
  <si>
    <t>Формирование полок в ГКЛ</t>
  </si>
  <si>
    <t>Обшивка инсталляции ГКЛВ в 2 слоя</t>
  </si>
  <si>
    <t>Облицовка полок плиткой</t>
  </si>
  <si>
    <t>Нанесение декоративной штукатурки</t>
  </si>
  <si>
    <t>Облицовка мозайкой</t>
  </si>
  <si>
    <t>Затирка мозайки цементной затиркой</t>
  </si>
  <si>
    <t>Монтаж декоративного профиля</t>
  </si>
  <si>
    <t>Демонтаж полотенцесушителя</t>
  </si>
  <si>
    <t>Демонтаж старых труб</t>
  </si>
  <si>
    <t>Штробление бетонных стен под трубы</t>
  </si>
  <si>
    <t>Заделка сантехнических штроб</t>
  </si>
  <si>
    <t>Переделывание труб под полотенцесушитель</t>
  </si>
  <si>
    <t>Установка системы защиты от протечек воды</t>
  </si>
  <si>
    <t>Разводка труб воды и канализ. (1 водорозетка)</t>
  </si>
  <si>
    <t>Установка нажимного люка ("невидимка")</t>
  </si>
  <si>
    <t>Установка акриловой, металлической ванны</t>
  </si>
  <si>
    <t>Установка раковины с тумбой</t>
  </si>
  <si>
    <t>Установка инсталляции</t>
  </si>
  <si>
    <t>Установка унитаза инсталляции</t>
  </si>
  <si>
    <t>Установка смесителей</t>
  </si>
  <si>
    <t>Установка полотенцесушителя</t>
  </si>
  <si>
    <t>Установка проточного водонагревателя</t>
  </si>
  <si>
    <t>Установка гигиенического душа</t>
  </si>
  <si>
    <t>Лоджия</t>
  </si>
  <si>
    <t>Протяжка стен штукатуркой под шпатель</t>
  </si>
  <si>
    <t>Сводная по работам</t>
  </si>
  <si>
    <t>Всего по разделу:</t>
  </si>
  <si>
    <t>Итоговая стоимость работ:</t>
  </si>
  <si>
    <t>*Расчёт производится по факту выполненных работ.</t>
  </si>
  <si>
    <t>Примечание, стоимость работ может изменятся от видов материала и сложности производимых работ.</t>
  </si>
  <si>
    <t>Подрядчик:</t>
  </si>
  <si>
    <t>Заказчик:</t>
  </si>
  <si>
    <t>____________________________________</t>
  </si>
  <si>
    <t>_________________________________</t>
  </si>
  <si>
    <t>ПЛАН РЕАЛИЗАЦИИ РЕМОНТА</t>
  </si>
  <si>
    <t>Дата начала работ по договору:</t>
  </si>
  <si>
    <t>Дата завершения работ по договору:</t>
  </si>
  <si>
    <t>ПЛАН РЕМОНТНЫХ РАБОТ</t>
  </si>
  <si>
    <t>Наименование этапа</t>
  </si>
  <si>
    <t>Начало</t>
  </si>
  <si>
    <t>Завершение</t>
  </si>
  <si>
    <t>Общий срок</t>
  </si>
  <si>
    <t>Ответсвенный</t>
  </si>
  <si>
    <t>ПЛАН ПОСТАВКИ ЧИСТОВЫХ МАТЕРИАЛОВ</t>
  </si>
  <si>
    <t>Начало работ</t>
  </si>
  <si>
    <t>Крайний срок</t>
  </si>
  <si>
    <t xml:space="preserve">Привезти сантехническое оборудование в санузел (полотенцесушитель, унитаз, смесители, ванная и т.п.) </t>
  </si>
  <si>
    <t>Акт осведетельствования скрытых работ</t>
  </si>
  <si>
    <t>по договору подряда от "___" _________________ 2021г.</t>
  </si>
  <si>
    <t>г. Нижний Новгород</t>
  </si>
  <si>
    <t>"_____" ________________ 2021г.</t>
  </si>
  <si>
    <t>Адрес объекта:</t>
  </si>
  <si>
    <t>Наименование работ:</t>
  </si>
  <si>
    <t>Комиссия в составе представителей:</t>
  </si>
  <si>
    <t>(Указать должность, ФИО, организация):</t>
  </si>
  <si>
    <t>Произвела осмотр, выполненных:</t>
  </si>
  <si>
    <t>И составила акт о нижеследующем:</t>
  </si>
  <si>
    <t>1. К осведетельствованию и приемке предъявлены следующие работы:</t>
  </si>
  <si>
    <t xml:space="preserve">2. Работы выполнены по проекту: </t>
  </si>
  <si>
    <t>3. При выполнении работ применены:</t>
  </si>
  <si>
    <t>4. Дата начала работ:</t>
  </si>
  <si>
    <t>5. Дата окончания работ:</t>
  </si>
  <si>
    <t>Решение комиссии</t>
  </si>
  <si>
    <t>1.</t>
  </si>
  <si>
    <t>Представители:</t>
  </si>
  <si>
    <t>Проходящие Бизнес-процессы в компании "Частный Мастер"</t>
  </si>
  <si>
    <t>№</t>
  </si>
  <si>
    <t>ЭТАП</t>
  </si>
  <si>
    <t>Название процесса</t>
  </si>
  <si>
    <t>Описание</t>
  </si>
  <si>
    <t>Результат</t>
  </si>
  <si>
    <t>След шаг</t>
  </si>
  <si>
    <t xml:space="preserve">Ответственный </t>
  </si>
  <si>
    <t>Отдел</t>
  </si>
  <si>
    <t>Планирование работы на объекте</t>
  </si>
  <si>
    <t>Знакоство с Заказчиком и инфо о объекте</t>
  </si>
  <si>
    <t>Менеджер по продажам передал информацию по объекту РП и Прорабу, занес карточку объекта в Google диск. Познакомил Прораба с Заказчицей и объяснил всю инфо по объекте.</t>
  </si>
  <si>
    <t>Инфо в нужной папке Google диск</t>
  </si>
  <si>
    <t>РП</t>
  </si>
  <si>
    <t>Отдел производства</t>
  </si>
  <si>
    <t>Планирование мастеров на объект</t>
  </si>
  <si>
    <t>РП ознакамливается с информацией по объекту и планирует кто и когда встанет на объект.</t>
  </si>
  <si>
    <t>Согласвоание этапов работ перед началом этапа</t>
  </si>
  <si>
    <t>Согласовывать стоимость работ с Клиентом и Мастерами перед выполнением каждого этапа работ. Согласовывать своевременно непонятные моменты по проекту.</t>
  </si>
  <si>
    <t>Инфо в карточке объекта</t>
  </si>
  <si>
    <t>График работ</t>
  </si>
  <si>
    <t>Согласовать график выполнения работ с Клиентом и Мастерами</t>
  </si>
  <si>
    <t>График поставки чистового материала</t>
  </si>
  <si>
    <t xml:space="preserve">Согласовать график поставки чистового материала с Клиентом и Мастерами </t>
  </si>
  <si>
    <t>Три дубликата ключей</t>
  </si>
  <si>
    <t>На руках должно быть 3 дубликата ключей, на объекте доступ ХВС/ГВС, электричество и временное освещение</t>
  </si>
  <si>
    <t xml:space="preserve">Результат в левой колонке </t>
  </si>
  <si>
    <t>Прораб</t>
  </si>
  <si>
    <t>Временная электрика, унитаз, вода</t>
  </si>
  <si>
    <t>Посчитать черновой материал на первый этап, согласовать с Заказчиком и заказать материал</t>
  </si>
  <si>
    <t>Организация работ на объекте</t>
  </si>
  <si>
    <t>Согласовывать перед выполнением работ стоимость материала и работ</t>
  </si>
  <si>
    <t>Материал на объекте</t>
  </si>
  <si>
    <t>Поставить мастеров на этап</t>
  </si>
  <si>
    <t xml:space="preserve">Все согласованно, вопросов ни у кого нету </t>
  </si>
  <si>
    <t>Контроль работ</t>
  </si>
  <si>
    <t>Следить за правильным выполнением технологии работ</t>
  </si>
  <si>
    <t>АВР</t>
  </si>
  <si>
    <t>Формировать план работ на месяц и план на каждую неделю</t>
  </si>
  <si>
    <t>Фото и видео отчетность каждый день от отделочников</t>
  </si>
  <si>
    <t>После каждого этапа фото и видео отчетность в чат и в папке Google диск</t>
  </si>
  <si>
    <t>В начале недели план, в конце недели анализ о проделанной работе</t>
  </si>
  <si>
    <t>Составление, согласование Авр и Доп. соглашений</t>
  </si>
  <si>
    <t>Приемка выполненных работ</t>
  </si>
  <si>
    <t>Приемка работ Прорабом</t>
  </si>
  <si>
    <t>Сдача работ техническому надзору</t>
  </si>
  <si>
    <t>Устранение деффектов если таковые имеются</t>
  </si>
  <si>
    <t>Повторная сдача техническому надзору</t>
  </si>
  <si>
    <t>Если все хорошо, сдача Заказчику</t>
  </si>
  <si>
    <t>Завершение объекта</t>
  </si>
  <si>
    <t>Вызвать клининг и уборка квартиры</t>
  </si>
  <si>
    <t>Сдача ремонта клиенту. Видеоотзыв и Съемка квартира</t>
  </si>
  <si>
    <t>ОБЩИЙ ПРИХОД ДС</t>
  </si>
  <si>
    <t>ОБЩИЙ РАСХОД ДС</t>
  </si>
  <si>
    <t>ОСТАТОК</t>
  </si>
  <si>
    <t>Дата</t>
  </si>
  <si>
    <t>Контрагент</t>
  </si>
  <si>
    <t>Основание платежа</t>
  </si>
  <si>
    <t>Этап работ</t>
  </si>
  <si>
    <t>ПРИХОД ДС</t>
  </si>
  <si>
    <t>РАСХОД ДС</t>
  </si>
  <si>
    <t>Черновой мат-л</t>
  </si>
  <si>
    <t>Чистовой мат-л</t>
  </si>
  <si>
    <t>Накладные расходы</t>
  </si>
  <si>
    <t>Работы</t>
  </si>
  <si>
    <t>Итоговый ДДС</t>
  </si>
  <si>
    <t>План реализации ремонта</t>
  </si>
  <si>
    <t>Начало работ:</t>
  </si>
  <si>
    <t>Завершение работ:</t>
  </si>
  <si>
    <t>План ремонтных работ</t>
  </si>
  <si>
    <t>Виды работ:</t>
  </si>
  <si>
    <t>Ответственный</t>
  </si>
  <si>
    <t>Демонтаж стяжки пола</t>
  </si>
  <si>
    <t>Марат</t>
  </si>
  <si>
    <t>Черновые работы</t>
  </si>
  <si>
    <t>Чистовые работы</t>
  </si>
  <si>
    <t>Санузел</t>
  </si>
  <si>
    <t>Спец.подряд</t>
  </si>
  <si>
    <t>План поставки чистовых материалов</t>
  </si>
  <si>
    <t>Наименование:</t>
  </si>
  <si>
    <t>Вызвать кондиционерщика на монтаж магистралей</t>
  </si>
  <si>
    <t>Напольная плитка в прихожую</t>
  </si>
  <si>
    <t>*В зависимости от ………… может произойти задержка тыры пыры доп.соглашение</t>
  </si>
  <si>
    <t>Подписи сторон</t>
  </si>
  <si>
    <t>Приложение №2</t>
  </si>
  <si>
    <t>Акт приемки выполненных работ № 19
к договору подряда от</t>
  </si>
  <si>
    <t>13.12.2021г.</t>
  </si>
  <si>
    <t>г.   Нижний Новгород.    ул. Академика Сахарова, д. 105к2, кв. 65,</t>
  </si>
  <si>
    <t>Сабитова Ольга Анатольевна, паспорт серия 2219 номер 998427, Выдан ГУ МВД России по Нижегородской обл. 30.05.2019г., адрес регистрации: г. Нижний Новгород, ул. Академика Сахарова, д. 105к2, кв. 65, именуемый в дальнейшем “Заказчик”, с одной̆ стороны и 
ОБЩЕСТВО С ОГРАНИЧЕННОЙ ОТВЕТСТВЕННОСТЬЮ «СМК 52»,  в лице Генерального директора Кузнецова Сергея Александровича, действующего на основании Устава, именуемый в дальнейшем «Подрядчик», с другой стороны, а вместе именуемые «Стороны», составили настоящий Акт о нижеследующем:</t>
  </si>
  <si>
    <t>1. На дату подписания настоящего Акта Подрядчик передает Заказчику, а Заказчик принимает выполненные работы по договору подряда в следующем объеме:</t>
  </si>
  <si>
    <t>Укрывкв инжинерной доски</t>
  </si>
  <si>
    <t>стеновые молдинги и плинтуса</t>
  </si>
  <si>
    <t>Подготовка к покраске  плинтуса</t>
  </si>
  <si>
    <t>Монтаж полиуретанового молдинга на стены</t>
  </si>
  <si>
    <t>Подготовка к покраске  молдингов</t>
  </si>
  <si>
    <t>Покраска потолочных карнизов</t>
  </si>
  <si>
    <t>Покраска потолочых молдингов в т.ч. составных белым</t>
  </si>
  <si>
    <t>пог м</t>
  </si>
  <si>
    <t>Погонаж (расстояние от потолочных до стеновых молд. белым</t>
  </si>
  <si>
    <t xml:space="preserve">Покраска зон гардин </t>
  </si>
  <si>
    <t>Прихожка и кухня стены</t>
  </si>
  <si>
    <t>Покраска стен в 2 слоя кирпичный</t>
  </si>
  <si>
    <t>Погонаж ( откосы и плоскости менее 50см)</t>
  </si>
  <si>
    <t>Покраска стеновых молдингов (черный)</t>
  </si>
  <si>
    <t>Покраска погонаж (рама под телек черный)</t>
  </si>
  <si>
    <t>Тех. покраска (за шкафами)</t>
  </si>
  <si>
    <t>Плинтус пола</t>
  </si>
  <si>
    <t>Покраска плинтуса</t>
  </si>
  <si>
    <t>общие</t>
  </si>
  <si>
    <t>Укрывка за все</t>
  </si>
  <si>
    <t>обьем</t>
  </si>
  <si>
    <t>Итого:</t>
  </si>
  <si>
    <t>Заказчик принимает работу, а также указанные дополнительные виды работ, указанные в пункте 1 настоящего Акта.</t>
  </si>
  <si>
    <t xml:space="preserve">2. За выполненные работы с учетом выданного аванса в размере 10% Заказчик производит оплату в размере: </t>
  </si>
  <si>
    <t>176126 руб. 00 коп. (Сто семьдесят шесть тысяч сто двадцать шесть  руб. 00 копеек).</t>
  </si>
  <si>
    <t>3. При выполнении данного этапа работ «Подрядчику» были выданные денежные средства на покупку материала, «Подрядчик» по выданной ему сумме отчитался, передал расходные накладные, чеки и т.п. «Заказчику».</t>
  </si>
  <si>
    <t>4. Заказчик не имеет претензий к качеству, срокам, финансовым взаиморасчётам и объему выполненных работ, указанным в настоящем Акте.</t>
  </si>
  <si>
    <t>5. Сумму в 176126 руб. 00 коп. ( Сто семьдесят шесть тысяч сто двадцать шесть  руб. 00 копеек). получена «Подрядчиком» от «Заказчика» в день подписания настоящего Акта.</t>
  </si>
  <si>
    <t>Акт приемки выполненных работ № 20
к договору подряда от</t>
  </si>
  <si>
    <t>ЧИСТОВАЯ ЭЛЕКТРИКА</t>
  </si>
  <si>
    <t>Монтаж подрозетников в г.к.л</t>
  </si>
  <si>
    <t>Перенос подрозетника в с.у</t>
  </si>
  <si>
    <t>Установка и подключение вентиляторов</t>
  </si>
  <si>
    <t>Укрывка декоративки</t>
  </si>
  <si>
    <t>Монтаж профиля для светодиодной ленты</t>
  </si>
  <si>
    <t>Обвязка и сборка слаботочного щита</t>
  </si>
  <si>
    <t>Монтаж ручек на окна</t>
  </si>
  <si>
    <t>Монтаж скрытых дверей</t>
  </si>
  <si>
    <t>Монтаж ручек на двери</t>
  </si>
  <si>
    <t>Демонтаж монтаж молдингов в ванной</t>
  </si>
  <si>
    <t>Нанесение декоративки на молдинги</t>
  </si>
  <si>
    <t>Монтаж  внешнего обарудывания смесителей раковин</t>
  </si>
  <si>
    <t>Монтаж  внешнего обарудывания смесителя ванны</t>
  </si>
  <si>
    <t>Монтаж  внешнего обарудывания гиг.душа</t>
  </si>
  <si>
    <t>Монтаж штанги душа</t>
  </si>
  <si>
    <t>Монтаж сифонов для раковин</t>
  </si>
  <si>
    <t>Монтаж крана и подключение стиралки</t>
  </si>
  <si>
    <t>Монтаж полотенцесушителя</t>
  </si>
  <si>
    <t>Монтаж унитаза инсталяции</t>
  </si>
  <si>
    <t>Монтаж кнопки инсталяции</t>
  </si>
  <si>
    <t>Оклеивание обоями пано(спальня)</t>
  </si>
  <si>
    <t>Монтаж радиаторов на место</t>
  </si>
  <si>
    <t>Демонтаж укрывки пола</t>
  </si>
  <si>
    <t>Услуги клининга</t>
  </si>
  <si>
    <t xml:space="preserve">2. За выполненные работы с учетом сальдо в размере 1965 руб. Заказчик производит оплату в размере: </t>
  </si>
  <si>
    <t>114830 руб. 00 коп. (Сто четырнадцать тысяч восемьсот тридцать  руб. 00 копеек).</t>
  </si>
  <si>
    <t>5. Сумму в 114830 руб. 00 коп. (Сто четырнадцать тысяч восемьсот тридцать  руб. 00 копеек). получена «Подрядчиком» от «Заказчика» в день подписания настоящего Акта.</t>
  </si>
  <si>
    <t>Акт приемки выполненных работ №18
к договору подряда от</t>
  </si>
  <si>
    <t>УКЛАДКА ИНЖИНЕРНОЙ  ДОСКИ</t>
  </si>
  <si>
    <t>Укладка инженерного паркета по диагонали на клей</t>
  </si>
  <si>
    <t>56520 руб. 00 коп. (Пятьдесят шесть тысяч пятьсот двадцать  руб. 00 копеек).</t>
  </si>
  <si>
    <t>5. Сумма 56520 руб. 00 коп. ( Пятьдесят шесть тысяч пятьсот двадцать руб. 00 копеек). получена «Подрядчиком» от «Заказчика» в день подписания настоящего Акта.</t>
  </si>
  <si>
    <t>Акт приемки выполненных работ №17
к договору подряда от</t>
  </si>
  <si>
    <t>потолочные плинтуса и молдинги потолочные и стеновые</t>
  </si>
  <si>
    <t>Подготовка к покраске и плинтуса</t>
  </si>
  <si>
    <t>Монтаж молдингов на стены</t>
  </si>
  <si>
    <t>подготовка молдингов под покраску</t>
  </si>
  <si>
    <t>Подготовка к покраске  3д панелей</t>
  </si>
  <si>
    <t>180387 руб. 00 коп. (Сто восемьдесят тысяч триста восемьдесят семь руб. 00 копеек).</t>
  </si>
  <si>
    <t>5. Сумма 180387 руб. 00 коп. ( Сто восемьдесят тысяч триста восемьдесят семь руб. 00 копеек). получена «Подрядчиком» от «Заказчика» в день подписания настоящего Акта.</t>
  </si>
  <si>
    <t>Акт приемки выполненных работ №16
к договору подряда от</t>
  </si>
  <si>
    <t>Ванная</t>
  </si>
  <si>
    <t>Монтаж световых профилей</t>
  </si>
  <si>
    <t>Монтаж перфорированных армирующих углов</t>
  </si>
  <si>
    <t>Протяжка световых профилей и перф углов</t>
  </si>
  <si>
    <t xml:space="preserve">Армирование стыков ГКЛ </t>
  </si>
  <si>
    <t xml:space="preserve">Укрывка плитки стен </t>
  </si>
  <si>
    <t>Замазка штроб,подмазки</t>
  </si>
  <si>
    <t>Монтаж молдингов на откос</t>
  </si>
  <si>
    <t>Откос двери(грунт,база,шлифовка ,грунт, стеклохолст)</t>
  </si>
  <si>
    <t>Пирог потолка (грунт,грунткраска,база,шлифовка,грунт,стеклохолст,финиш.шпакл,шлиф,грунт)</t>
  </si>
  <si>
    <t>Ступенька на потолке (пирог)</t>
  </si>
  <si>
    <t>Туалет</t>
  </si>
  <si>
    <t>Пирог стены (грунт,грунткраска,база,шлифовка,грунт,стеклохолст,финиш.шпакл,шлиф,грунт)</t>
  </si>
  <si>
    <t>Монтаж углозащитной ленты</t>
  </si>
  <si>
    <t>Прихожая</t>
  </si>
  <si>
    <t>Оформление ниш под эл щиты (комплекс работ)</t>
  </si>
  <si>
    <t>шт</t>
  </si>
  <si>
    <t>Оформление нишпод домофон и сигналку</t>
  </si>
  <si>
    <t>Наращивание г.к.л. короба с профилем</t>
  </si>
  <si>
    <t>Укрывка эл.щитов</t>
  </si>
  <si>
    <t>Корридор</t>
  </si>
  <si>
    <t>Укрывка пола</t>
  </si>
  <si>
    <t>Кухня и  лоджия</t>
  </si>
  <si>
    <t>Пирог погонаж(плоскость менее 60см)(готовый под покраску,)</t>
  </si>
  <si>
    <t>Укрывка пола кухня</t>
  </si>
  <si>
    <t>Укрывка балконного блока с двух сторон</t>
  </si>
  <si>
    <t>зал</t>
  </si>
  <si>
    <t>Монтаж коробов из г.к.л(зона дивана)</t>
  </si>
  <si>
    <t>Очистка потолка и стен от шпаклевки, краски(ниши зона дивана)</t>
  </si>
  <si>
    <t xml:space="preserve"> </t>
  </si>
  <si>
    <t>Штукатурка ниш под маяк (стены и потолок)</t>
  </si>
  <si>
    <t>Подмазкаи укрывка выводов батарей</t>
  </si>
  <si>
    <t>Демонтаж ручек окон</t>
  </si>
  <si>
    <t>Укрывка окон</t>
  </si>
  <si>
    <t xml:space="preserve">Укрывка пола </t>
  </si>
  <si>
    <t>309715 руб. 00 коп. (Тристо девядь тысяч семьсот пятнадцать руб. 00 копеек).</t>
  </si>
  <si>
    <t>5. Сумма в 309715 руб. 00 коп. ( Тристо девядь тысяч семьсот пятнадцать руб. 00 копеек). получена «Подрядчиком» от «Заказчика» в день подписания настоящего Акта.</t>
  </si>
  <si>
    <t>Акт приемки выполненных работ №15
к договору подряда от</t>
  </si>
  <si>
    <t>Общие</t>
  </si>
  <si>
    <t>Обработка примыканий дверей скрытого монтажа</t>
  </si>
  <si>
    <t>Демонтаж  радиаторов отопления</t>
  </si>
  <si>
    <t>Демонтаж крючков радиаторов</t>
  </si>
  <si>
    <t>Расширение откосов</t>
  </si>
  <si>
    <t>Заливка подоконников</t>
  </si>
  <si>
    <t>Монтаж откосов из г.в.л.</t>
  </si>
  <si>
    <t>Уборка и перенос материалов</t>
  </si>
  <si>
    <t>Укрывка(бумага, д.в.п.б, пленка)</t>
  </si>
  <si>
    <t>балконный витраж</t>
  </si>
  <si>
    <t>Плитка стена балкон</t>
  </si>
  <si>
    <t>Плитка пол балкон</t>
  </si>
  <si>
    <t>Углы,пороги балкон</t>
  </si>
  <si>
    <t>Плитка стены кухня</t>
  </si>
  <si>
    <t>Плитка прихожая пол</t>
  </si>
  <si>
    <t>Плитка пол ванная</t>
  </si>
  <si>
    <t xml:space="preserve">обьем </t>
  </si>
  <si>
    <t>ванная</t>
  </si>
  <si>
    <t>78723 руб. 00 коп. (Семьдесят восемь тысяч семьсот двадцать три  руб. 00 копеек).</t>
  </si>
  <si>
    <t>5. Сумма в 78723 руб. 00 коп. (Семьдесят восемь тысяч семьсот двадцать три  руб. 00 копеек). получена «Подрядчиком» от «Заказчика» в день подписания настоящего Акта.</t>
  </si>
  <si>
    <t>Акт приемки выполненных работ №14
к договору подряда от</t>
  </si>
  <si>
    <t xml:space="preserve">Подготовка пола </t>
  </si>
  <si>
    <t>Укладка плитки на пол (керамгранит ,диагональ)</t>
  </si>
  <si>
    <t>Затирка плитки эпоксидной затиркой</t>
  </si>
  <si>
    <t>Кухня</t>
  </si>
  <si>
    <t>Насечки на стену</t>
  </si>
  <si>
    <t>Примазывание стекло сетки</t>
  </si>
  <si>
    <t>Ууладка плитки на стену (керамгранит)</t>
  </si>
  <si>
    <t>Переделывание отверстияи скрытого канала под т.в.</t>
  </si>
  <si>
    <t>Снятие штукатурки</t>
  </si>
  <si>
    <t>Подготовка пола +двойной грунт</t>
  </si>
  <si>
    <t>Выравнивание пола под маяк</t>
  </si>
  <si>
    <t>Выравнивание откосов под плитку</t>
  </si>
  <si>
    <t>Укладка плитки на пол ,стены(керамгранит )</t>
  </si>
  <si>
    <t>Укладка плитки откосы</t>
  </si>
  <si>
    <t>Запил угла под 45 одна сторона</t>
  </si>
  <si>
    <t>Затирка угла с закруглением(эпокс.)</t>
  </si>
  <si>
    <t>Монтаж внт.решотки</t>
  </si>
  <si>
    <t>Подготовка полов + двойной грунт</t>
  </si>
  <si>
    <t>Устройство гидроизоляции пола в 2 слоя+стена</t>
  </si>
  <si>
    <t>Затирка плитки эпоксидной затиркой пол</t>
  </si>
  <si>
    <t>пог.и</t>
  </si>
  <si>
    <t>Затирка плитки эпоксидной затиркой стены</t>
  </si>
  <si>
    <t>Герметизация ванны селикон</t>
  </si>
  <si>
    <t>Демонтаж штукатурки с колонны</t>
  </si>
  <si>
    <t>Затирка плитки цементной затиркой стены</t>
  </si>
  <si>
    <t>183040 руб. 00 коп. (Сто восемьдесят три тысячи сорок руб. 00 копеек).</t>
  </si>
  <si>
    <t>5. Сумма в 183040 руб. 00 коп. ( Сто восемьдесят три тысячи сорок руб. 00 копеек). получена «Подрядчиком» от «Заказчика» в день подписания настоящего Акта.</t>
  </si>
  <si>
    <t>Акт приемки выполненных работ №13
к договору подряда от</t>
  </si>
  <si>
    <t>Грунт краска стабилизационная</t>
  </si>
  <si>
    <t>Протяжка по световым коробам</t>
  </si>
  <si>
    <t>пог.м.</t>
  </si>
  <si>
    <t>Двери</t>
  </si>
  <si>
    <t>Монтаж откосов дверей</t>
  </si>
  <si>
    <t>Монтаж перф. уголков с протяжкой</t>
  </si>
  <si>
    <t xml:space="preserve">Окна </t>
  </si>
  <si>
    <t>Погонаж стены и потолок</t>
  </si>
  <si>
    <t xml:space="preserve">Шлифовка </t>
  </si>
  <si>
    <t xml:space="preserve">Грунтование </t>
  </si>
  <si>
    <t>Оклеивание  стеклохолстом под покраску</t>
  </si>
  <si>
    <t>Финишное шпатлевание  под покраску</t>
  </si>
  <si>
    <t>Очистка потолка от краски, шпатлевки</t>
  </si>
  <si>
    <t>Обработка антисептиком</t>
  </si>
  <si>
    <t>Оштукатуривание потолка по маякам</t>
  </si>
  <si>
    <t>Доштукатуривание потолка в прихожке</t>
  </si>
  <si>
    <t>Перенос  эл. точки</t>
  </si>
  <si>
    <t>148086 руб. 00 коп. (Сто сорок восемь тысяч восемьдесят шесть руб. 00 копеек).</t>
  </si>
  <si>
    <t>5. Сумма в 148086 руб. 00 коп. (Сто сорок восемь тысяч восемьдесят шесть  руб. 00 копеек). получена «Подрядчиком» от «Заказчика» в день подписания настоящего Акта.</t>
  </si>
  <si>
    <t>Акт приемки выполненных работ №12
к договору подряда от</t>
  </si>
  <si>
    <t>Штробление стен под трубы</t>
  </si>
  <si>
    <t>Установка встраевымых  смесителей</t>
  </si>
  <si>
    <t>Установка встраевымых  смесителей смарт юбокс</t>
  </si>
  <si>
    <t xml:space="preserve">Штробление  пола </t>
  </si>
  <si>
    <t>щбьем</t>
  </si>
  <si>
    <t>Переделка водопровода и канализации</t>
  </si>
  <si>
    <t xml:space="preserve"> 491540 руб. 00 коп. (Сорок девядь тысяч сто сорок руб. 00 копеек).</t>
  </si>
  <si>
    <t>5. Сумма в 49140  руб. 00 коп. (Сорок девядь тысяч сто сорок руб. 00 копеек). получена «Подрядчиком» от «Заказчика» в день подписания настоящего Акта.</t>
  </si>
  <si>
    <t>Акт приемки выполненных работ №11
к договору подряда от</t>
  </si>
  <si>
    <t>Укрывка</t>
  </si>
  <si>
    <t>Окно кабинет</t>
  </si>
  <si>
    <t>Окна спальная</t>
  </si>
  <si>
    <t>Пол</t>
  </si>
  <si>
    <t>Краны радиаторов</t>
  </si>
  <si>
    <t>Демонтаж</t>
  </si>
  <si>
    <t>Демонтаж дверей</t>
  </si>
  <si>
    <t>Перенос материалов</t>
  </si>
  <si>
    <t>Грунт краска</t>
  </si>
  <si>
    <t>Заделка стыков г.к.л на звукоизолированной стене</t>
  </si>
  <si>
    <t>Монтаж спец. ленты на примыкания разн.материалов</t>
  </si>
  <si>
    <t>Перемещение проема</t>
  </si>
  <si>
    <t>Выборка четвертей под скрытую дверь</t>
  </si>
  <si>
    <t>Подмазки (стаканы,углы, выводы радиаторов)</t>
  </si>
  <si>
    <t>Доштукатуривание подоконников</t>
  </si>
  <si>
    <t>69083 руб. 00 коп. (Шестьдесят девядь тысяч восемьдесят три  руб. 00 копеек).</t>
  </si>
  <si>
    <t>5. Сумма в 69083 руб. 00 коп. (Шестьдесят девядь тысяч восемьдесят трируб. 00 копеек). получена «Подрядчиком» от «Заказчика» в день подписания настоящего Акта.</t>
  </si>
  <si>
    <t>Акт приемки выполненных работ №10
к договору подряда от</t>
  </si>
  <si>
    <t>С.У.</t>
  </si>
  <si>
    <t>потолки</t>
  </si>
  <si>
    <t>Монтаж двухуровнего потолка в ванной из г.к.л.в</t>
  </si>
  <si>
    <t>Формирование ниш под подсветку</t>
  </si>
  <si>
    <t>Монтаж потолка из г.к.л.в. в туалете</t>
  </si>
  <si>
    <t>Формирование  ниши под плитку  в ГКЛ</t>
  </si>
  <si>
    <t>Монтаж конструкции из ГКЛ  под шкафы и столешницу ванная</t>
  </si>
  <si>
    <t>Монтаж конструкций из г.к.л.в  туалет</t>
  </si>
  <si>
    <t>Выборка и формирование ниши под мозайку в г.с.б (туалет)</t>
  </si>
  <si>
    <t>Расширение, заужение оконного проема</t>
  </si>
  <si>
    <t>Закладка остатков проема блоками</t>
  </si>
  <si>
    <t>Заливка пола на кухне после переделки труб</t>
  </si>
  <si>
    <t>Выдалбливание ниш под домофон и сигналку</t>
  </si>
  <si>
    <t>70002 руб. 00 коп. (Семьдесят тысяч два   руб. 00 копеек).</t>
  </si>
  <si>
    <t>5. Сумма в 70002 руб. 00 коп. (Семьдесят тысяч два руб. 00 копеек). получена «Подрядчиком» от «Заказчика» в день подписания настоящего Акта.</t>
  </si>
  <si>
    <t>Акт приемки выполненных работ №9
к договору подряда от</t>
  </si>
  <si>
    <t>Ппотолки</t>
  </si>
  <si>
    <t>Устройство прямолинейных коробов из ГКЛ менее150мм 3 стороны</t>
  </si>
  <si>
    <t>Устройство прямолинейных коробов из ГКЛ  более 150 мм</t>
  </si>
  <si>
    <t>Устройство прямолинейных коробов из ГКЛ  с подсветкой</t>
  </si>
  <si>
    <t>Монтаж одноуровнего потолка из ГКЛ на металлокаркасе</t>
  </si>
  <si>
    <t>Устройство прямолинейных коробов из ГКЛ 2 стороны</t>
  </si>
  <si>
    <t>Устройство прямолинейных коробов из ГКЛ 3 стороны</t>
  </si>
  <si>
    <t>Монтаж конструкции из ГКЛ в гостинной</t>
  </si>
  <si>
    <t>106290 руб. 00 коп. (Сто шесть тысяч двести девяносто  руб. 00 копеек).</t>
  </si>
  <si>
    <t>5. Сумма в 106290 руб. 00 коп. (Сто шесть тысяч двести девяносто руб. 00 копеек). получена «Подрядчиком» от «Заказчика» в день подписания настоящего Акта.</t>
  </si>
  <si>
    <t>Акт приемки выполненных работ №8
к договору подряда от</t>
  </si>
  <si>
    <t>Заливка  штроб под трубы</t>
  </si>
  <si>
    <t>пог .</t>
  </si>
  <si>
    <t xml:space="preserve">Заливка пола в с.у. до общего уровня </t>
  </si>
  <si>
    <t>Электрика</t>
  </si>
  <si>
    <t xml:space="preserve">Высверливание чаши под подрозетник </t>
  </si>
  <si>
    <t>Штробление стен</t>
  </si>
  <si>
    <t>Монтаж и подключение эл. щита</t>
  </si>
  <si>
    <t>93992 руб. 00 коп. (Девяносто три тысячи девятьсот девяносто два  руб. 00 копеек).</t>
  </si>
  <si>
    <t>5. Сумма в 93992 руб. 00 коп. (Девяносто три тысячи девятьсот девяносто два руб. 00 копеек). получена «Подрядчиком» от «Заказчика» в день подписания настоящего Акта.</t>
  </si>
  <si>
    <t>Акт приемки выполненных работ №7
к договору подряда от</t>
  </si>
  <si>
    <t>Штробление под трубы</t>
  </si>
  <si>
    <t>Переварка стояка г.в.с.</t>
  </si>
  <si>
    <t xml:space="preserve"> 66780 руб. 00 коп. (Шестьдесят шесть тысяч семьсот восемьдесят руб. 00 копеек).</t>
  </si>
  <si>
    <t>5. Сумма в 66780  руб. 00 коп. (Шестьдесят шесть тысяч семьсот восемьдесят руб. 00 копеек). получена «Подрядчиком» от «Заказчика» в день подписания настоящего Акта.</t>
  </si>
  <si>
    <t>Акт приемки выполненных работ №6
к договору подряда от</t>
  </si>
  <si>
    <t>Армирование стеклосеткой места стыка разнородных материалов</t>
  </si>
  <si>
    <t xml:space="preserve">Армирование стен стеклосеткой </t>
  </si>
  <si>
    <t>Спил остатка стены в спальне</t>
  </si>
  <si>
    <t>151245 руб. 00 коп. (Сто пятьдесят одна тысяча двести сорок пять  руб. 00 копеек).</t>
  </si>
  <si>
    <t>5. Сумма в 151245 руб. 00 коп. (Сто пятьдесят одна тысяча двести сорок пять руб. 00 копеек). получена «Подрядчиком» от «Заказчика» в день подписания настоящего Акта.</t>
  </si>
  <si>
    <t>Акт приемки выполненных работ №5
к договору подряда от</t>
  </si>
  <si>
    <t>Формирование дверных проемов уголками</t>
  </si>
  <si>
    <t>15435  руб. 00 коп. (Пятнадцать тысяч четыресто тридцать пять руб. 00 копеек).</t>
  </si>
  <si>
    <t>5. Сумма в 15435  руб. 00 коп. (Пятнадцать тысяч четыресто тридцать пять руб. 00 копеек). получена «Подрядчиком» от «Заказчика» в день подписания настоящего Акта.</t>
  </si>
  <si>
    <t>Акт приемки выполненных работ №4
к договору подряда от</t>
  </si>
  <si>
    <t>Балкон</t>
  </si>
  <si>
    <t>Демонтаж железного парапета</t>
  </si>
  <si>
    <t>Демонтаж линолиума</t>
  </si>
  <si>
    <t xml:space="preserve"> 15660 руб. 00 коп. (Пятнадцать тысяч шестьсот шестьдесят руб. 00 копеек).</t>
  </si>
  <si>
    <t>5. Сумма в15660  руб. 00 коп. (Пятнадцать тысяч шестьсот шестьдесят руб. 00 копеек). получена «Подрядчиком» от «Заказчика» в день подписания настоящего Акта.</t>
  </si>
  <si>
    <t>Акт приемки выполненных работ №3
к договору подряда от</t>
  </si>
  <si>
    <t>Очистка стен от побелки, шпатлевки</t>
  </si>
  <si>
    <t>153068 руб. 00 коп. (Сто пятьдесят три тысячи шестьдесят восемь  руб. 00 копеек).</t>
  </si>
  <si>
    <t>5. Сумма в 153068 руб. 00 коп. (Сто пятьдесят три тысячи шестьдесят восемь  руб. 00 копеек ). получена «Подрядчиком» от «Заказчика» в день подписания настоящего Акта.</t>
  </si>
  <si>
    <t>Акт приемки выполненных работ №2
к договору подряда от</t>
  </si>
  <si>
    <t>23602  руб. 00 коп. (Двадцать три тысячи шестьсот два руб. 00 копеек).</t>
  </si>
  <si>
    <t>5. Сумма в23602  руб. 00 коп. (Двадцать три тысячи шестьсот два руб. 00 копеек). получена «Подрядчиком» от «Заказчика» в день подписания настоящего Акта.</t>
  </si>
  <si>
    <t>Акт приемки выполненных работ №1
к договору подряда от</t>
  </si>
  <si>
    <t>Демонтаж межкомнатной двери</t>
  </si>
  <si>
    <t>Пропил перегородки для переноса проема</t>
  </si>
  <si>
    <t>Демонтаж перегородки из силикатного кирпича</t>
  </si>
  <si>
    <t>Очистка стен от обоев</t>
  </si>
  <si>
    <t>Демонтаж штукатурки</t>
  </si>
  <si>
    <t>Демонтаж унитаза с сохранением</t>
  </si>
  <si>
    <t>Демонтаж раковины с сохранением</t>
  </si>
  <si>
    <t>Демонтаж остатков гарнитура</t>
  </si>
  <si>
    <t>Демонтаж бра</t>
  </si>
  <si>
    <t>53752  руб. 00 коп. (Пятьдесят три тысячи семсот пятьдесят два руб. 00 копеек).</t>
  </si>
  <si>
    <t>5. Сумма в53752  руб. 00 коп. (Пятьдесят три тысячи семсот пятьдесят два руб. 00 копеек). получена «Подрядчиком» от «Заказчика» в день подписания настоящего Акта.</t>
  </si>
  <si>
    <t>Приложение №3</t>
  </si>
  <si>
    <t>Дополнительное соглашение к договору подряда от</t>
  </si>
  <si>
    <t>Указать дату и номер Договора подряда</t>
  </si>
  <si>
    <t xml:space="preserve">г.   Нижний Новгород.   </t>
  </si>
  <si>
    <t>Дата подписания:</t>
  </si>
  <si>
    <t>________________________________, паспорт серия ______ номер _______________, Выдан ________________________________________________ от «_______»  _________г., адрес регистрации:  _____________________________________________ _________________________________ именуемый в дальнейшем “Заказчик”, с одной стороны и 
ОБЩЕСТВО С ОГРАНИЧЕННОЙ ОТВЕТСТВЕННОСТЬЮ «СМК 52»,  в лице Генерального директора Кузнецова Сергея Александровича, действующего на основании Устава, именуемый в дальнейшем «Подрядчик», с другой стороны, а вместе именуемые «Стороны», составили настоящее дополнительное соглашение о нижеследующем:</t>
  </si>
  <si>
    <t>1. На дату подписания настоящего Дополнительного соглашения стороны согласовывают следующее:</t>
  </si>
  <si>
    <t>Заказчик согласовывает данное соглашение указанный в пункте 1 настоящего Акта.</t>
  </si>
  <si>
    <t xml:space="preserve">2. За выполненные работы Заказчик производит оплату в размере: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</si>
</sst>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\ _₽_-;\-* #,##0.00\ _₽_-;_-* &quot;-&quot;??\ _₽_-;_-@"/>
    <numFmt numFmtId="165" formatCode="[$-F800]dddd\,\ mmmm\ dd\,\ yyyy"/>
    <numFmt numFmtId="166" formatCode="dd/mm/yy"/>
    <numFmt numFmtId="167" formatCode="[$р.-419]#,##0"/>
    <numFmt numFmtId="168" formatCode="dd\.mm\.yyyy"/>
  </numFmts>
  <fonts count="33">
    <font>
      <sz val="11.0"/>
      <color theme="1"/>
      <name val="Calibri"/>
      <scheme val="minor"/>
    </font>
    <font>
      <b/>
      <u/>
      <sz val="8.0"/>
      <color theme="1"/>
      <name val="Calibri"/>
    </font>
    <font>
      <b/>
      <sz val="8.0"/>
      <color theme="1"/>
      <name val="Calibri"/>
    </font>
    <font>
      <b/>
      <sz val="9.0"/>
      <color theme="1"/>
      <name val="Calibri"/>
    </font>
    <font>
      <sz val="10.0"/>
      <color theme="1"/>
      <name val="Calibri"/>
    </font>
    <font>
      <b/>
      <u/>
      <sz val="9.0"/>
      <color theme="1"/>
      <name val="Calibri"/>
    </font>
    <font>
      <sz val="7.0"/>
      <color theme="1"/>
      <name val="Calibri"/>
    </font>
    <font>
      <b/>
      <sz val="7.0"/>
      <color theme="1"/>
      <name val="Calibri"/>
    </font>
    <font/>
    <font>
      <b/>
      <sz val="10.0"/>
      <color theme="1"/>
      <name val="Calibri"/>
    </font>
    <font>
      <u/>
      <sz val="11.0"/>
      <color theme="10"/>
      <name val="Calibri"/>
    </font>
    <font>
      <b/>
      <u/>
      <sz val="11.0"/>
      <color theme="10"/>
      <name val="Calibri"/>
    </font>
    <font>
      <u/>
      <sz val="11.0"/>
      <color theme="10"/>
      <name val="Calibri"/>
    </font>
    <font>
      <sz val="11.0"/>
      <color theme="1"/>
      <name val="Calibri"/>
    </font>
    <font>
      <b/>
      <sz val="11.0"/>
      <color theme="1"/>
      <name val="Calibri"/>
    </font>
    <font>
      <i/>
      <sz val="10.0"/>
      <color theme="1"/>
      <name val="Calibri"/>
    </font>
    <font>
      <sz val="9.0"/>
      <color theme="1"/>
      <name val="Calibri"/>
    </font>
    <font>
      <b/>
      <sz val="14.0"/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sz val="14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4.0"/>
      <color rgb="FFFFFFFF"/>
      <name val="Arial"/>
    </font>
    <font>
      <sz val="11.0"/>
      <color theme="1"/>
      <name val="Arial"/>
    </font>
    <font>
      <b/>
      <sz val="12.0"/>
      <color theme="1"/>
      <name val="Calibri"/>
    </font>
    <font>
      <b/>
      <sz val="9.0"/>
      <color rgb="FF3B8626"/>
      <name val="Calibri"/>
    </font>
    <font>
      <b/>
      <sz val="9.0"/>
      <color rgb="FFCC0000"/>
      <name val="Calibri"/>
    </font>
    <font>
      <u/>
      <sz val="11.0"/>
      <color rgb="FF000000"/>
      <name val="Times New Roman"/>
    </font>
    <font>
      <sz val="10.0"/>
      <color rgb="FF000000"/>
      <name val="Calibri"/>
    </font>
    <font>
      <color rgb="FF000000"/>
      <name val="Calibri"/>
    </font>
    <font>
      <sz val="11.0"/>
      <color rgb="FF000000"/>
      <name val="Calibri"/>
    </font>
    <font>
      <sz val="11.0"/>
      <color rgb="FF9C650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FFDC79"/>
        <bgColor rgb="FFFFDC79"/>
      </patternFill>
    </fill>
    <fill>
      <patternFill patternType="solid">
        <fgColor rgb="FFD9EAD3"/>
        <bgColor rgb="FFD9EAD3"/>
      </patternFill>
    </fill>
    <fill>
      <patternFill patternType="solid">
        <fgColor rgb="FF38761D"/>
        <bgColor rgb="FF38761D"/>
      </patternFill>
    </fill>
    <fill>
      <patternFill patternType="solid">
        <fgColor rgb="FFFFCC00"/>
        <bgColor rgb="FFFFCC00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39D"/>
        <bgColor rgb="FFFFF39D"/>
      </patternFill>
    </fill>
  </fills>
  <borders count="115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  <right/>
      <top/>
      <bottom style="thin">
        <color rgb="FF000000"/>
      </bottom>
    </border>
    <border>
      <left/>
      <right style="medium">
        <color rgb="FF000000"/>
      </right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3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horizontal="left" vertical="center"/>
    </xf>
    <xf borderId="1" fillId="2" fontId="3" numFmtId="0" xfId="0" applyAlignment="1" applyBorder="1" applyFont="1">
      <alignment vertical="center"/>
    </xf>
    <xf borderId="0" fillId="0" fontId="4" numFmtId="0" xfId="0" applyFont="1"/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3" numFmtId="0" xfId="0" applyAlignment="1" applyFont="1">
      <alignment horizontal="left" vertical="center"/>
    </xf>
    <xf borderId="2" fillId="3" fontId="6" numFmtId="0" xfId="0" applyAlignment="1" applyBorder="1" applyFill="1" applyFont="1">
      <alignment vertical="center"/>
    </xf>
    <xf borderId="1" fillId="3" fontId="7" numFmtId="0" xfId="0" applyAlignment="1" applyBorder="1" applyFont="1">
      <alignment horizontal="left" vertical="center"/>
    </xf>
    <xf borderId="3" fillId="3" fontId="6" numFmtId="0" xfId="0" applyBorder="1" applyFont="1"/>
    <xf borderId="4" fillId="0" fontId="7" numFmtId="0" xfId="0" applyAlignment="1" applyBorder="1" applyFont="1">
      <alignment horizontal="center" vertical="center"/>
    </xf>
    <xf borderId="0" fillId="0" fontId="6" numFmtId="0" xfId="0" applyFont="1"/>
    <xf borderId="0" fillId="0" fontId="6" numFmtId="0" xfId="0" applyAlignment="1" applyFont="1">
      <alignment horizontal="center" vertical="center"/>
    </xf>
    <xf borderId="5" fillId="3" fontId="6" numFmtId="0" xfId="0" applyAlignment="1" applyBorder="1" applyFont="1">
      <alignment vertical="center"/>
    </xf>
    <xf borderId="1" fillId="3" fontId="6" numFmtId="0" xfId="0" applyAlignment="1" applyBorder="1" applyFont="1">
      <alignment vertical="center"/>
    </xf>
    <xf borderId="6" fillId="3" fontId="6" numFmtId="0" xfId="0" applyBorder="1" applyFont="1"/>
    <xf borderId="7" fillId="3" fontId="6" numFmtId="0" xfId="0" applyAlignment="1" applyBorder="1" applyFont="1">
      <alignment horizontal="center"/>
    </xf>
    <xf borderId="8" fillId="0" fontId="6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9" fillId="3" fontId="6" numFmtId="0" xfId="0" applyAlignment="1" applyBorder="1" applyFont="1">
      <alignment vertical="center"/>
    </xf>
    <xf borderId="10" fillId="3" fontId="6" numFmtId="0" xfId="0" applyBorder="1" applyFont="1"/>
    <xf borderId="11" fillId="3" fontId="6" numFmtId="0" xfId="0" applyAlignment="1" applyBorder="1" applyFont="1">
      <alignment horizontal="center"/>
    </xf>
    <xf borderId="12" fillId="0" fontId="6" numFmtId="0" xfId="0" applyAlignment="1" applyBorder="1" applyFont="1">
      <alignment horizontal="center" vertical="center"/>
    </xf>
    <xf borderId="11" fillId="0" fontId="6" numFmtId="0" xfId="0" applyAlignment="1" applyBorder="1" applyFont="1">
      <alignment horizontal="center" vertical="center"/>
    </xf>
    <xf borderId="13" fillId="3" fontId="6" numFmtId="0" xfId="0" applyAlignment="1" applyBorder="1" applyFont="1">
      <alignment vertical="center"/>
    </xf>
    <xf borderId="1" fillId="3" fontId="6" numFmtId="0" xfId="0" applyBorder="1" applyFont="1"/>
    <xf borderId="14" fillId="3" fontId="6" numFmtId="0" xfId="0" applyAlignment="1" applyBorder="1" applyFont="1">
      <alignment horizontal="center"/>
    </xf>
    <xf borderId="2" fillId="4" fontId="6" numFmtId="0" xfId="0" applyAlignment="1" applyBorder="1" applyFill="1" applyFont="1">
      <alignment vertical="center"/>
    </xf>
    <xf borderId="1" fillId="4" fontId="6" numFmtId="0" xfId="0" applyAlignment="1" applyBorder="1" applyFont="1">
      <alignment vertical="center"/>
    </xf>
    <xf borderId="15" fillId="4" fontId="7" numFmtId="4" xfId="0" applyAlignment="1" applyBorder="1" applyFont="1" applyNumberFormat="1">
      <alignment horizontal="center" vertical="center"/>
    </xf>
    <xf borderId="16" fillId="0" fontId="8" numFmtId="0" xfId="0" applyBorder="1" applyFont="1"/>
    <xf borderId="17" fillId="0" fontId="6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1" xfId="0" applyAlignment="1" applyFont="1" applyNumberFormat="1">
      <alignment horizontal="center" vertical="center"/>
    </xf>
    <xf borderId="0" fillId="0" fontId="9" numFmtId="0" xfId="0" applyFont="1"/>
    <xf borderId="0" fillId="0" fontId="10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12" numFmtId="0" xfId="0" applyFont="1"/>
    <xf borderId="18" fillId="0" fontId="9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2" fillId="5" fontId="13" numFmtId="0" xfId="0" applyAlignment="1" applyBorder="1" applyFill="1" applyFont="1">
      <alignment vertical="center"/>
    </xf>
    <xf borderId="19" fillId="5" fontId="14" numFmtId="0" xfId="0" applyAlignment="1" applyBorder="1" applyFont="1">
      <alignment vertical="center"/>
    </xf>
    <xf borderId="20" fillId="5" fontId="14" numFmtId="0" xfId="0" applyAlignment="1" applyBorder="1" applyFont="1">
      <alignment vertical="center"/>
    </xf>
    <xf borderId="15" fillId="5" fontId="14" numFmtId="4" xfId="0" applyAlignment="1" applyBorder="1" applyFont="1" applyNumberFormat="1">
      <alignment horizontal="center" vertical="center"/>
    </xf>
    <xf borderId="21" fillId="0" fontId="14" numFmtId="0" xfId="0" applyAlignment="1" applyBorder="1" applyFont="1">
      <alignment horizontal="center" vertical="center"/>
    </xf>
    <xf borderId="21" fillId="0" fontId="8" numFmtId="0" xfId="0" applyBorder="1" applyFont="1"/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horizontal="right" vertical="center"/>
    </xf>
    <xf borderId="8" fillId="0" fontId="14" numFmtId="0" xfId="0" applyAlignment="1" applyBorder="1" applyFont="1">
      <alignment horizontal="left" vertical="center"/>
    </xf>
    <xf borderId="8" fillId="0" fontId="8" numFmtId="0" xfId="0" applyBorder="1" applyFont="1"/>
    <xf borderId="22" fillId="5" fontId="9" numFmtId="0" xfId="0" applyAlignment="1" applyBorder="1" applyFont="1">
      <alignment horizontal="right" vertical="center"/>
    </xf>
    <xf borderId="12" fillId="0" fontId="8" numFmtId="0" xfId="0" applyBorder="1" applyFont="1"/>
    <xf borderId="23" fillId="5" fontId="9" numFmtId="0" xfId="0" applyAlignment="1" applyBorder="1" applyFont="1">
      <alignment horizontal="left" vertical="center"/>
    </xf>
    <xf borderId="24" fillId="0" fontId="8" numFmtId="0" xfId="0" applyBorder="1" applyFont="1"/>
    <xf borderId="25" fillId="0" fontId="4" numFmtId="0" xfId="0" applyAlignment="1" applyBorder="1" applyFont="1">
      <alignment vertical="center"/>
    </xf>
    <xf borderId="26" fillId="0" fontId="4" numFmtId="0" xfId="0" applyAlignment="1" applyBorder="1" applyFont="1">
      <alignment horizontal="center" vertical="center"/>
    </xf>
    <xf borderId="27" fillId="0" fontId="4" numFmtId="0" xfId="0" applyAlignment="1" applyBorder="1" applyFont="1">
      <alignment horizontal="center" vertical="center"/>
    </xf>
    <xf borderId="22" fillId="0" fontId="4" numFmtId="0" xfId="0" applyAlignment="1" applyBorder="1" applyFont="1">
      <alignment horizontal="center" vertical="center"/>
    </xf>
    <xf borderId="28" fillId="0" fontId="8" numFmtId="0" xfId="0" applyBorder="1" applyFont="1"/>
    <xf borderId="29" fillId="0" fontId="8" numFmtId="0" xfId="0" applyBorder="1" applyFont="1"/>
    <xf borderId="30" fillId="0" fontId="8" numFmtId="0" xfId="0" applyBorder="1" applyFont="1"/>
    <xf borderId="31" fillId="0" fontId="4" numFmtId="0" xfId="0" applyAlignment="1" applyBorder="1" applyFont="1">
      <alignment horizontal="center" vertical="center"/>
    </xf>
    <xf borderId="32" fillId="2" fontId="4" numFmtId="0" xfId="0" applyAlignment="1" applyBorder="1" applyFont="1">
      <alignment vertical="center"/>
    </xf>
    <xf borderId="33" fillId="2" fontId="15" numFmtId="0" xfId="0" applyAlignment="1" applyBorder="1" applyFont="1">
      <alignment vertical="center"/>
    </xf>
    <xf borderId="34" fillId="2" fontId="4" numFmtId="0" xfId="0" applyAlignment="1" applyBorder="1" applyFont="1">
      <alignment horizontal="center" vertical="center"/>
    </xf>
    <xf borderId="35" fillId="2" fontId="4" numFmtId="0" xfId="0" applyAlignment="1" applyBorder="1" applyFont="1">
      <alignment horizontal="center" vertical="center"/>
    </xf>
    <xf borderId="36" fillId="0" fontId="4" numFmtId="0" xfId="0" applyAlignment="1" applyBorder="1" applyFont="1">
      <alignment vertical="center"/>
    </xf>
    <xf borderId="24" fillId="0" fontId="4" numFmtId="0" xfId="0" applyAlignment="1" applyBorder="1" applyFont="1">
      <alignment vertical="center"/>
    </xf>
    <xf borderId="37" fillId="0" fontId="4" numFmtId="0" xfId="0" applyAlignment="1" applyBorder="1" applyFont="1">
      <alignment horizontal="center" vertical="center"/>
    </xf>
    <xf borderId="38" fillId="0" fontId="4" numFmtId="0" xfId="0" applyAlignment="1" applyBorder="1" applyFont="1">
      <alignment horizontal="center" vertical="center"/>
    </xf>
    <xf borderId="39" fillId="2" fontId="15" numFmtId="0" xfId="0" applyAlignment="1" applyBorder="1" applyFont="1">
      <alignment vertical="center"/>
    </xf>
    <xf borderId="40" fillId="5" fontId="4" numFmtId="0" xfId="0" applyAlignment="1" applyBorder="1" applyFont="1">
      <alignment vertical="center"/>
    </xf>
    <xf borderId="41" fillId="5" fontId="9" numFmtId="0" xfId="0" applyAlignment="1" applyBorder="1" applyFont="1">
      <alignment horizontal="left" vertical="center"/>
    </xf>
    <xf borderId="41" fillId="5" fontId="4" numFmtId="0" xfId="0" applyAlignment="1" applyBorder="1" applyFont="1">
      <alignment horizontal="center" vertical="center"/>
    </xf>
    <xf borderId="42" fillId="5" fontId="9" numFmtId="0" xfId="0" applyAlignment="1" applyBorder="1" applyFont="1">
      <alignment horizontal="center" vertical="center"/>
    </xf>
    <xf borderId="37" fillId="0" fontId="4" numFmtId="0" xfId="0" applyAlignment="1" applyBorder="1" applyFont="1">
      <alignment vertical="center"/>
    </xf>
    <xf borderId="19" fillId="5" fontId="9" numFmtId="0" xfId="0" applyAlignment="1" applyBorder="1" applyFont="1">
      <alignment horizontal="left" vertical="center"/>
    </xf>
    <xf borderId="22" fillId="0" fontId="4" numFmtId="0" xfId="0" applyAlignment="1" applyBorder="1" applyFont="1">
      <alignment vertical="center"/>
    </xf>
    <xf borderId="24" fillId="0" fontId="4" numFmtId="0" xfId="0" applyAlignment="1" applyBorder="1" applyFont="1">
      <alignment horizontal="center" vertical="center"/>
    </xf>
    <xf borderId="43" fillId="0" fontId="4" numFmtId="0" xfId="0" applyAlignment="1" applyBorder="1" applyFont="1">
      <alignment horizontal="center" vertical="center"/>
    </xf>
    <xf borderId="24" fillId="0" fontId="4" numFmtId="0" xfId="0" applyAlignment="1" applyBorder="1" applyFont="1">
      <alignment shrinkToFit="0" vertical="center" wrapText="1"/>
    </xf>
    <xf borderId="44" fillId="5" fontId="9" numFmtId="0" xfId="0" applyAlignment="1" applyBorder="1" applyFont="1">
      <alignment horizontal="right" vertical="center"/>
    </xf>
    <xf borderId="45" fillId="0" fontId="8" numFmtId="0" xfId="0" applyBorder="1" applyFont="1"/>
    <xf borderId="46" fillId="5" fontId="9" numFmtId="0" xfId="0" applyAlignment="1" applyBorder="1" applyFont="1">
      <alignment horizontal="left" vertical="center"/>
    </xf>
    <xf borderId="47" fillId="0" fontId="8" numFmtId="0" xfId="0" applyBorder="1" applyFont="1"/>
    <xf borderId="48" fillId="0" fontId="8" numFmtId="0" xfId="0" applyBorder="1" applyFont="1"/>
    <xf borderId="49" fillId="0" fontId="4" numFmtId="0" xfId="0" applyBorder="1" applyFont="1"/>
    <xf borderId="24" fillId="0" fontId="16" numFmtId="0" xfId="0" applyAlignment="1" applyBorder="1" applyFont="1">
      <alignment vertical="center"/>
    </xf>
    <xf borderId="22" fillId="0" fontId="2" numFmtId="0" xfId="0" applyAlignment="1" applyBorder="1" applyFont="1">
      <alignment horizontal="center" vertical="center"/>
    </xf>
    <xf borderId="22" fillId="0" fontId="9" numFmtId="0" xfId="0" applyAlignment="1" applyBorder="1" applyFont="1">
      <alignment horizontal="center" vertical="center"/>
    </xf>
    <xf borderId="50" fillId="0" fontId="8" numFmtId="0" xfId="0" applyBorder="1" applyFont="1"/>
    <xf borderId="51" fillId="0" fontId="2" numFmtId="0" xfId="0" applyAlignment="1" applyBorder="1" applyFont="1">
      <alignment vertical="center"/>
    </xf>
    <xf borderId="52" fillId="0" fontId="2" numFmtId="0" xfId="0" applyAlignment="1" applyBorder="1" applyFont="1">
      <alignment vertical="center"/>
    </xf>
    <xf borderId="53" fillId="5" fontId="9" numFmtId="0" xfId="0" applyAlignment="1" applyBorder="1" applyFont="1">
      <alignment vertical="center"/>
    </xf>
    <xf borderId="19" fillId="5" fontId="9" numFmtId="0" xfId="0" applyAlignment="1" applyBorder="1" applyFont="1">
      <alignment vertical="center"/>
    </xf>
    <xf borderId="54" fillId="5" fontId="9" numFmtId="4" xfId="0" applyAlignment="1" applyBorder="1" applyFont="1" applyNumberFormat="1">
      <alignment horizontal="center" vertical="center"/>
    </xf>
    <xf borderId="55" fillId="0" fontId="8" numFmtId="0" xfId="0" applyBorder="1" applyFont="1"/>
    <xf borderId="0" fillId="0" fontId="4" numFmtId="164" xfId="0" applyAlignment="1" applyFont="1" applyNumberFormat="1">
      <alignment vertical="center"/>
    </xf>
    <xf borderId="0" fillId="0" fontId="4" numFmtId="0" xfId="0" applyAlignment="1" applyFont="1">
      <alignment horizontal="left"/>
    </xf>
    <xf borderId="0" fillId="0" fontId="14" numFmtId="165" xfId="0" applyAlignment="1" applyFont="1" applyNumberFormat="1">
      <alignment horizontal="left" vertical="center"/>
    </xf>
    <xf borderId="22" fillId="5" fontId="9" numFmtId="0" xfId="0" applyAlignment="1" applyBorder="1" applyFont="1">
      <alignment horizontal="center" vertical="center"/>
    </xf>
    <xf borderId="56" fillId="0" fontId="4" numFmtId="0" xfId="0" applyAlignment="1" applyBorder="1" applyFont="1">
      <alignment vertical="center"/>
    </xf>
    <xf borderId="57" fillId="0" fontId="4" numFmtId="0" xfId="0" applyAlignment="1" applyBorder="1" applyFont="1">
      <alignment horizontal="center" vertical="center"/>
    </xf>
    <xf borderId="37" fillId="0" fontId="4" numFmtId="166" xfId="0" applyAlignment="1" applyBorder="1" applyFont="1" applyNumberFormat="1">
      <alignment horizontal="center" vertical="center"/>
    </xf>
    <xf borderId="38" fillId="0" fontId="4" numFmtId="166" xfId="0" applyAlignment="1" applyBorder="1" applyFont="1" applyNumberFormat="1">
      <alignment horizontal="center" vertical="center"/>
    </xf>
    <xf borderId="24" fillId="0" fontId="4" numFmtId="166" xfId="0" applyAlignment="1" applyBorder="1" applyFont="1" applyNumberFormat="1">
      <alignment horizontal="center" vertical="center"/>
    </xf>
    <xf borderId="43" fillId="0" fontId="4" numFmtId="166" xfId="0" applyAlignment="1" applyBorder="1" applyFont="1" applyNumberFormat="1">
      <alignment horizontal="center" vertical="center"/>
    </xf>
    <xf borderId="57" fillId="0" fontId="4" numFmtId="0" xfId="0" applyAlignment="1" applyBorder="1" applyFont="1">
      <alignment vertical="center"/>
    </xf>
    <xf borderId="57" fillId="0" fontId="4" numFmtId="166" xfId="0" applyAlignment="1" applyBorder="1" applyFont="1" applyNumberFormat="1">
      <alignment horizontal="center" vertical="center"/>
    </xf>
    <xf borderId="31" fillId="0" fontId="4" numFmtId="166" xfId="0" applyAlignment="1" applyBorder="1" applyFont="1" applyNumberFormat="1">
      <alignment horizontal="center" vertical="center"/>
    </xf>
    <xf borderId="56" fillId="0" fontId="4" numFmtId="0" xfId="0" applyAlignment="1" applyBorder="1" applyFont="1">
      <alignment horizontal="center" vertical="center"/>
    </xf>
    <xf borderId="57" fillId="0" fontId="8" numFmtId="0" xfId="0" applyBorder="1" applyFont="1"/>
    <xf borderId="45" fillId="0" fontId="4" numFmtId="0" xfId="0" applyAlignment="1" applyBorder="1" applyFont="1">
      <alignment horizontal="left" shrinkToFit="0" vertical="center" wrapText="1"/>
    </xf>
    <xf borderId="36" fillId="0" fontId="4" numFmtId="166" xfId="0" applyAlignment="1" applyBorder="1" applyFont="1" applyNumberFormat="1">
      <alignment horizontal="center" vertical="center"/>
    </xf>
    <xf borderId="37" fillId="0" fontId="8" numFmtId="0" xfId="0" applyBorder="1" applyFont="1"/>
    <xf borderId="37" fillId="0" fontId="4" numFmtId="0" xfId="0" applyAlignment="1" applyBorder="1" applyFont="1">
      <alignment horizontal="left" vertical="center"/>
    </xf>
    <xf borderId="22" fillId="0" fontId="4" numFmtId="166" xfId="0" applyAlignment="1" applyBorder="1" applyFont="1" applyNumberFormat="1">
      <alignment horizontal="center" vertical="center"/>
    </xf>
    <xf borderId="57" fillId="0" fontId="4" numFmtId="0" xfId="0" applyAlignment="1" applyBorder="1" applyFont="1">
      <alignment horizontal="left" vertical="center"/>
    </xf>
    <xf borderId="56" fillId="0" fontId="4" numFmtId="166" xfId="0" applyAlignment="1" applyBorder="1" applyFont="1" applyNumberFormat="1">
      <alignment horizontal="center" vertical="center"/>
    </xf>
    <xf borderId="0" fillId="0" fontId="4" numFmtId="0" xfId="0" applyAlignment="1" applyFont="1">
      <alignment horizontal="right"/>
    </xf>
    <xf borderId="0" fillId="0" fontId="13" numFmtId="0" xfId="0" applyFont="1"/>
    <xf borderId="0" fillId="0" fontId="13" numFmtId="0" xfId="0" applyAlignment="1" applyFont="1">
      <alignment shrinkToFit="0" wrapText="1"/>
    </xf>
    <xf borderId="0" fillId="0" fontId="14" numFmtId="0" xfId="0" applyAlignment="1" applyFont="1">
      <alignment horizontal="center"/>
    </xf>
    <xf borderId="15" fillId="0" fontId="17" numFmtId="0" xfId="0" applyAlignment="1" applyBorder="1" applyFont="1">
      <alignment horizontal="center" vertical="center"/>
    </xf>
    <xf borderId="58" fillId="0" fontId="8" numFmtId="0" xfId="0" applyBorder="1" applyFont="1"/>
    <xf borderId="0" fillId="0" fontId="18" numFmtId="0" xfId="0" applyFont="1"/>
    <xf borderId="4" fillId="0" fontId="17" numFmtId="0" xfId="0" applyAlignment="1" applyBorder="1" applyFont="1">
      <alignment horizontal="center" shrinkToFit="0" vertical="center" wrapText="1"/>
    </xf>
    <xf borderId="15" fillId="0" fontId="17" numFmtId="0" xfId="0" applyAlignment="1" applyBorder="1" applyFont="1">
      <alignment horizontal="center" shrinkToFit="0" vertical="center" wrapText="1"/>
    </xf>
    <xf borderId="16" fillId="0" fontId="17" numFmtId="0" xfId="0" applyAlignment="1" applyBorder="1" applyFont="1">
      <alignment horizontal="center" shrinkToFit="0" vertical="center" wrapText="1"/>
    </xf>
    <xf borderId="15" fillId="0" fontId="19" numFmtId="0" xfId="0" applyAlignment="1" applyBorder="1" applyFont="1">
      <alignment shrinkToFit="0" vertical="center" wrapText="1"/>
    </xf>
    <xf borderId="4" fillId="0" fontId="19" numFmtId="0" xfId="0" applyAlignment="1" applyBorder="1" applyFont="1">
      <alignment horizontal="center" shrinkToFit="0" vertical="center" wrapText="1"/>
    </xf>
    <xf borderId="58" fillId="0" fontId="19" numFmtId="0" xfId="0" applyAlignment="1" applyBorder="1" applyFont="1">
      <alignment shrinkToFit="0" vertical="center" wrapText="1"/>
    </xf>
    <xf borderId="58" fillId="0" fontId="19" numFmtId="0" xfId="0" applyAlignment="1" applyBorder="1" applyFont="1">
      <alignment horizontal="center" shrinkToFit="0" vertical="center" wrapText="1"/>
    </xf>
    <xf borderId="16" fillId="0" fontId="20" numFmtId="0" xfId="0" applyAlignment="1" applyBorder="1" applyFont="1">
      <alignment horizontal="center" shrinkToFit="0" textRotation="90" vertical="center" wrapText="1"/>
    </xf>
    <xf borderId="7" fillId="6" fontId="19" numFmtId="0" xfId="0" applyAlignment="1" applyBorder="1" applyFill="1" applyFont="1">
      <alignment shrinkToFit="0" vertical="center" wrapText="1"/>
    </xf>
    <xf borderId="59" fillId="6" fontId="21" numFmtId="0" xfId="0" applyAlignment="1" applyBorder="1" applyFont="1">
      <alignment horizontal="left" shrinkToFit="0" vertical="center" wrapText="1"/>
    </xf>
    <xf borderId="60" fillId="6" fontId="22" numFmtId="0" xfId="0" applyAlignment="1" applyBorder="1" applyFont="1">
      <alignment shrinkToFit="0" vertical="center" wrapText="1"/>
    </xf>
    <xf borderId="61" fillId="6" fontId="19" numFmtId="0" xfId="0" applyAlignment="1" applyBorder="1" applyFont="1">
      <alignment shrinkToFit="0" vertical="center" wrapText="1"/>
    </xf>
    <xf borderId="7" fillId="6" fontId="19" numFmtId="0" xfId="0" applyAlignment="1" applyBorder="1" applyFont="1">
      <alignment horizontal="center" shrinkToFit="0" vertical="center" wrapText="1"/>
    </xf>
    <xf borderId="62" fillId="7" fontId="23" numFmtId="0" xfId="0" applyAlignment="1" applyBorder="1" applyFill="1" applyFont="1">
      <alignment horizontal="center" shrinkToFit="0" textRotation="90" vertical="center" wrapText="1"/>
    </xf>
    <xf borderId="63" fillId="6" fontId="19" numFmtId="0" xfId="0" applyAlignment="1" applyBorder="1" applyFont="1">
      <alignment shrinkToFit="0" vertical="center" wrapText="1"/>
    </xf>
    <xf borderId="64" fillId="0" fontId="8" numFmtId="0" xfId="0" applyBorder="1" applyFont="1"/>
    <xf borderId="65" fillId="6" fontId="22" numFmtId="0" xfId="0" applyAlignment="1" applyBorder="1" applyFont="1">
      <alignment shrinkToFit="0" vertical="center" wrapText="1"/>
    </xf>
    <xf borderId="66" fillId="6" fontId="19" numFmtId="0" xfId="0" applyAlignment="1" applyBorder="1" applyFont="1">
      <alignment shrinkToFit="0" vertical="center" wrapText="1"/>
    </xf>
    <xf borderId="63" fillId="6" fontId="19" numFmtId="0" xfId="0" applyAlignment="1" applyBorder="1" applyFont="1">
      <alignment horizontal="center" shrinkToFit="0" vertical="center" wrapText="1"/>
    </xf>
    <xf borderId="67" fillId="0" fontId="8" numFmtId="0" xfId="0" applyBorder="1" applyFont="1"/>
    <xf borderId="11" fillId="6" fontId="19" numFmtId="0" xfId="0" applyAlignment="1" applyBorder="1" applyFont="1">
      <alignment shrinkToFit="0" vertical="center" wrapText="1"/>
    </xf>
    <xf borderId="68" fillId="6" fontId="19" numFmtId="0" xfId="0" applyAlignment="1" applyBorder="1" applyFont="1">
      <alignment shrinkToFit="0" vertical="center" wrapText="1"/>
    </xf>
    <xf borderId="11" fillId="6" fontId="19" numFmtId="0" xfId="0" applyAlignment="1" applyBorder="1" applyFont="1">
      <alignment horizontal="center" shrinkToFit="0" vertical="center" wrapText="1"/>
    </xf>
    <xf borderId="17" fillId="6" fontId="19" numFmtId="0" xfId="0" applyAlignment="1" applyBorder="1" applyFont="1">
      <alignment shrinkToFit="0" vertical="center" wrapText="1"/>
    </xf>
    <xf borderId="69" fillId="0" fontId="8" numFmtId="0" xfId="0" applyBorder="1" applyFont="1"/>
    <xf borderId="53" fillId="6" fontId="22" numFmtId="0" xfId="0" applyAlignment="1" applyBorder="1" applyFont="1">
      <alignment shrinkToFit="0" vertical="center" wrapText="1"/>
    </xf>
    <xf borderId="70" fillId="6" fontId="19" numFmtId="0" xfId="0" applyAlignment="1" applyBorder="1" applyFont="1">
      <alignment shrinkToFit="0" vertical="center" wrapText="1"/>
    </xf>
    <xf borderId="17" fillId="6" fontId="19" numFmtId="0" xfId="0" applyAlignment="1" applyBorder="1" applyFont="1">
      <alignment horizontal="center" shrinkToFit="0" vertical="center" wrapText="1"/>
    </xf>
    <xf borderId="60" fillId="6" fontId="19" numFmtId="0" xfId="0" applyAlignment="1" applyBorder="1" applyFont="1">
      <alignment shrinkToFit="0" vertical="center" wrapText="1"/>
    </xf>
    <xf borderId="53" fillId="6" fontId="19" numFmtId="0" xfId="0" applyAlignment="1" applyBorder="1" applyFont="1">
      <alignment shrinkToFit="0" vertical="center" wrapText="1"/>
    </xf>
    <xf borderId="65" fillId="6" fontId="19" numFmtId="0" xfId="0" applyAlignment="1" applyBorder="1" applyFont="1">
      <alignment shrinkToFit="0" vertical="center" wrapText="1"/>
    </xf>
    <xf borderId="71" fillId="6" fontId="21" numFmtId="0" xfId="0" applyAlignment="1" applyBorder="1" applyFont="1">
      <alignment horizontal="left" shrinkToFit="0" vertical="center" wrapText="1"/>
    </xf>
    <xf borderId="72" fillId="0" fontId="8" numFmtId="0" xfId="0" applyBorder="1" applyFont="1"/>
    <xf borderId="1" fillId="2" fontId="4" numFmtId="0" xfId="0" applyAlignment="1" applyBorder="1" applyFont="1">
      <alignment vertical="center"/>
    </xf>
    <xf borderId="0" fillId="0" fontId="24" numFmtId="0" xfId="0" applyFont="1"/>
    <xf borderId="0" fillId="0" fontId="14" numFmtId="0" xfId="0" applyAlignment="1" applyFont="1">
      <alignment horizontal="right"/>
    </xf>
    <xf borderId="0" fillId="0" fontId="14" numFmtId="167" xfId="0" applyAlignment="1" applyFont="1" applyNumberFormat="1">
      <alignment horizontal="left"/>
    </xf>
    <xf borderId="0" fillId="0" fontId="14" numFmtId="0" xfId="0" applyFont="1"/>
    <xf borderId="59" fillId="8" fontId="25" numFmtId="0" xfId="0" applyAlignment="1" applyBorder="1" applyFill="1" applyFont="1">
      <alignment horizontal="center" vertical="center"/>
    </xf>
    <xf borderId="44" fillId="8" fontId="25" numFmtId="0" xfId="0" applyAlignment="1" applyBorder="1" applyFont="1">
      <alignment horizontal="center" vertical="center"/>
    </xf>
    <xf borderId="73" fillId="8" fontId="25" numFmtId="0" xfId="0" applyAlignment="1" applyBorder="1" applyFont="1">
      <alignment horizontal="center" shrinkToFit="0" vertical="center" wrapText="1"/>
    </xf>
    <xf borderId="31" fillId="8" fontId="25" numFmtId="0" xfId="0" applyAlignment="1" applyBorder="1" applyFont="1">
      <alignment horizontal="center" shrinkToFit="0" vertical="center" wrapText="1"/>
    </xf>
    <xf borderId="74" fillId="8" fontId="25" numFmtId="0" xfId="0" applyAlignment="1" applyBorder="1" applyFont="1">
      <alignment horizontal="center" shrinkToFit="0" vertical="center" wrapText="1"/>
    </xf>
    <xf borderId="2" fillId="2" fontId="14" numFmtId="0" xfId="0" applyBorder="1" applyFont="1"/>
    <xf borderId="20" fillId="2" fontId="14" numFmtId="0" xfId="0" applyBorder="1" applyFont="1"/>
    <xf borderId="20" fillId="2" fontId="14" numFmtId="0" xfId="0" applyAlignment="1" applyBorder="1" applyFont="1">
      <alignment horizontal="right"/>
    </xf>
    <xf borderId="20" fillId="2" fontId="14" numFmtId="167" xfId="0" applyAlignment="1" applyBorder="1" applyFont="1" applyNumberFormat="1">
      <alignment horizontal="center"/>
    </xf>
    <xf borderId="19" fillId="2" fontId="14" numFmtId="167" xfId="0" applyAlignment="1" applyBorder="1" applyFont="1" applyNumberFormat="1">
      <alignment horizontal="center"/>
    </xf>
    <xf borderId="2" fillId="9" fontId="13" numFmtId="0" xfId="0" applyBorder="1" applyFill="1" applyFont="1"/>
    <xf borderId="20" fillId="9" fontId="13" numFmtId="0" xfId="0" applyBorder="1" applyFont="1"/>
    <xf borderId="3" fillId="9" fontId="13" numFmtId="0" xfId="0" applyBorder="1" applyFont="1"/>
    <xf borderId="0" fillId="0" fontId="16" numFmtId="0" xfId="0" applyAlignment="1" applyFont="1">
      <alignment shrinkToFit="0" vertical="center" wrapText="1"/>
    </xf>
    <xf borderId="0" fillId="0" fontId="16" numFmtId="14" xfId="0" applyAlignment="1" applyFont="1" applyNumberForma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3" numFmtId="0" xfId="0" applyAlignment="1" applyFont="1">
      <alignment vertical="center"/>
    </xf>
    <xf borderId="15" fillId="8" fontId="14" numFmtId="0" xfId="0" applyAlignment="1" applyBorder="1" applyFont="1">
      <alignment horizontal="center" vertical="center"/>
    </xf>
    <xf borderId="60" fillId="2" fontId="3" numFmtId="0" xfId="0" applyAlignment="1" applyBorder="1" applyFont="1">
      <alignment horizontal="right" shrinkToFit="0" vertical="center" wrapText="1"/>
    </xf>
    <xf borderId="75" fillId="2" fontId="26" numFmtId="14" xfId="0" applyAlignment="1" applyBorder="1" applyFont="1" applyNumberFormat="1">
      <alignment horizontal="left" vertical="center"/>
    </xf>
    <xf borderId="76" fillId="0" fontId="8" numFmtId="0" xfId="0" applyBorder="1" applyFont="1"/>
    <xf borderId="77" fillId="0" fontId="8" numFmtId="0" xfId="0" applyBorder="1" applyFont="1"/>
    <xf borderId="53" fillId="2" fontId="3" numFmtId="0" xfId="0" applyAlignment="1" applyBorder="1" applyFont="1">
      <alignment horizontal="right" shrinkToFit="0" vertical="center" wrapText="1"/>
    </xf>
    <xf borderId="78" fillId="2" fontId="27" numFmtId="14" xfId="0" applyAlignment="1" applyBorder="1" applyFont="1" applyNumberFormat="1">
      <alignment horizontal="left" vertical="center"/>
    </xf>
    <xf borderId="79" fillId="0" fontId="8" numFmtId="0" xfId="0" applyBorder="1" applyFont="1"/>
    <xf borderId="80" fillId="0" fontId="8" numFmtId="0" xfId="0" applyBorder="1" applyFont="1"/>
    <xf borderId="81" fillId="8" fontId="14" numFmtId="0" xfId="0" applyAlignment="1" applyBorder="1" applyFont="1">
      <alignment horizontal="center" vertical="center"/>
    </xf>
    <xf borderId="82" fillId="0" fontId="3" numFmtId="0" xfId="0" applyAlignment="1" applyBorder="1" applyFont="1">
      <alignment shrinkToFit="0" vertical="center" wrapText="1"/>
    </xf>
    <xf borderId="83" fillId="0" fontId="3" numFmtId="14" xfId="0" applyAlignment="1" applyBorder="1" applyFont="1" applyNumberFormat="1">
      <alignment horizontal="center" vertical="center"/>
    </xf>
    <xf borderId="83" fillId="0" fontId="3" numFmtId="0" xfId="0" applyAlignment="1" applyBorder="1" applyFont="1">
      <alignment horizontal="center" vertical="center"/>
    </xf>
    <xf borderId="84" fillId="0" fontId="3" numFmtId="0" xfId="0" applyAlignment="1" applyBorder="1" applyFont="1">
      <alignment horizontal="center" vertical="center"/>
    </xf>
    <xf borderId="85" fillId="2" fontId="16" numFmtId="0" xfId="0" applyAlignment="1" applyBorder="1" applyFont="1">
      <alignment shrinkToFit="0" vertical="center" wrapText="1"/>
    </xf>
    <xf borderId="35" fillId="2" fontId="16" numFmtId="14" xfId="0" applyAlignment="1" applyBorder="1" applyFont="1" applyNumberFormat="1">
      <alignment horizontal="center" vertical="center"/>
    </xf>
    <xf borderId="35" fillId="2" fontId="16" numFmtId="0" xfId="0" applyAlignment="1" applyBorder="1" applyFont="1">
      <alignment horizontal="center" vertical="center"/>
    </xf>
    <xf borderId="86" fillId="2" fontId="16" numFmtId="0" xfId="0" applyAlignment="1" applyBorder="1" applyFont="1">
      <alignment horizontal="center" vertical="center"/>
    </xf>
    <xf borderId="87" fillId="0" fontId="16" numFmtId="0" xfId="0" applyAlignment="1" applyBorder="1" applyFont="1">
      <alignment shrinkToFit="0" vertical="center" wrapText="1"/>
    </xf>
    <xf borderId="43" fillId="0" fontId="16" numFmtId="14" xfId="0" applyAlignment="1" applyBorder="1" applyFont="1" applyNumberFormat="1">
      <alignment horizontal="center" vertical="center"/>
    </xf>
    <xf borderId="43" fillId="0" fontId="16" numFmtId="0" xfId="0" applyAlignment="1" applyBorder="1" applyFont="1">
      <alignment horizontal="center" vertical="center"/>
    </xf>
    <xf borderId="88" fillId="0" fontId="16" numFmtId="0" xfId="0" applyAlignment="1" applyBorder="1" applyFont="1">
      <alignment horizontal="center" vertical="center"/>
    </xf>
    <xf borderId="87" fillId="2" fontId="16" numFmtId="0" xfId="0" applyAlignment="1" applyBorder="1" applyFont="1">
      <alignment shrinkToFit="0" vertical="center" wrapText="1"/>
    </xf>
    <xf borderId="43" fillId="2" fontId="16" numFmtId="14" xfId="0" applyAlignment="1" applyBorder="1" applyFont="1" applyNumberFormat="1">
      <alignment horizontal="center" vertical="center"/>
    </xf>
    <xf borderId="88" fillId="2" fontId="16" numFmtId="0" xfId="0" applyAlignment="1" applyBorder="1" applyFont="1">
      <alignment horizontal="center" vertical="center"/>
    </xf>
    <xf borderId="73" fillId="0" fontId="16" numFmtId="0" xfId="0" applyAlignment="1" applyBorder="1" applyFont="1">
      <alignment shrinkToFit="0" vertical="center" wrapText="1"/>
    </xf>
    <xf borderId="31" fillId="0" fontId="16" numFmtId="14" xfId="0" applyAlignment="1" applyBorder="1" applyFont="1" applyNumberFormat="1">
      <alignment horizontal="center" vertical="center"/>
    </xf>
    <xf borderId="31" fillId="0" fontId="16" numFmtId="0" xfId="0" applyAlignment="1" applyBorder="1" applyFont="1">
      <alignment horizontal="center" vertical="center"/>
    </xf>
    <xf borderId="74" fillId="0" fontId="16" numFmtId="0" xfId="0" applyAlignment="1" applyBorder="1" applyFont="1">
      <alignment horizontal="center" vertical="center"/>
    </xf>
    <xf borderId="89" fillId="0" fontId="16" numFmtId="0" xfId="0" applyAlignment="1" applyBorder="1" applyFont="1">
      <alignment shrinkToFit="0" vertical="center" wrapText="1"/>
    </xf>
    <xf borderId="38" fillId="0" fontId="16" numFmtId="14" xfId="0" applyAlignment="1" applyBorder="1" applyFont="1" applyNumberFormat="1">
      <alignment horizontal="center" vertical="center"/>
    </xf>
    <xf borderId="38" fillId="0" fontId="16" numFmtId="0" xfId="0" applyAlignment="1" applyBorder="1" applyFont="1">
      <alignment horizontal="center" vertical="center"/>
    </xf>
    <xf borderId="90" fillId="0" fontId="16" numFmtId="0" xfId="0" applyAlignment="1" applyBorder="1" applyFont="1">
      <alignment horizontal="center" vertical="center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horizontal="center" vertical="center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shrinkToFit="0" wrapText="1"/>
    </xf>
    <xf borderId="0" fillId="0" fontId="28" numFmtId="0" xfId="0" applyAlignment="1" applyFont="1">
      <alignment horizontal="right"/>
    </xf>
    <xf borderId="1" fillId="3" fontId="4" numFmtId="0" xfId="0" applyAlignment="1" applyBorder="1" applyFont="1">
      <alignment horizontal="center" vertical="center"/>
    </xf>
    <xf borderId="1" fillId="3" fontId="4" numFmtId="0" xfId="0" applyAlignment="1" applyBorder="1" applyFont="1">
      <alignment vertical="center"/>
    </xf>
    <xf borderId="1" fillId="3" fontId="9" numFmtId="0" xfId="0" applyAlignment="1" applyBorder="1" applyFont="1">
      <alignment horizontal="center" vertical="center"/>
    </xf>
    <xf borderId="91" fillId="3" fontId="4" numFmtId="168" xfId="0" applyAlignment="1" applyBorder="1" applyFont="1" applyNumberFormat="1">
      <alignment horizontal="right" vertical="center"/>
    </xf>
    <xf borderId="92" fillId="0" fontId="8" numFmtId="0" xfId="0" applyBorder="1" applyFont="1"/>
    <xf borderId="91" fillId="3" fontId="4" numFmtId="14" xfId="0" applyAlignment="1" applyBorder="1" applyFont="1" applyNumberFormat="1">
      <alignment horizontal="center" vertical="center"/>
    </xf>
    <xf borderId="0" fillId="0" fontId="4" numFmtId="0" xfId="0" applyAlignment="1" applyFont="1">
      <alignment horizontal="left" shrinkToFit="0" vertical="center" wrapText="1"/>
    </xf>
    <xf borderId="93" fillId="8" fontId="13" numFmtId="0" xfId="0" applyAlignment="1" applyBorder="1" applyFont="1">
      <alignment horizontal="center" vertical="center"/>
    </xf>
    <xf borderId="94" fillId="8" fontId="13" numFmtId="0" xfId="0" applyAlignment="1" applyBorder="1" applyFont="1">
      <alignment horizontal="center" vertical="center"/>
    </xf>
    <xf borderId="46" fillId="8" fontId="13" numFmtId="0" xfId="0" applyAlignment="1" applyBorder="1" applyFont="1">
      <alignment horizontal="center" vertical="center"/>
    </xf>
    <xf borderId="95" fillId="0" fontId="8" numFmtId="0" xfId="0" applyBorder="1" applyFont="1"/>
    <xf borderId="31" fillId="8" fontId="13" numFmtId="0" xfId="0" applyAlignment="1" applyBorder="1" applyFont="1">
      <alignment horizontal="center" vertical="center"/>
    </xf>
    <xf borderId="74" fillId="8" fontId="13" numFmtId="0" xfId="0" applyAlignment="1" applyBorder="1" applyFont="1">
      <alignment horizontal="center" vertical="center"/>
    </xf>
    <xf borderId="43" fillId="10" fontId="4" numFmtId="0" xfId="0" applyAlignment="1" applyBorder="1" applyFill="1" applyFont="1">
      <alignment vertical="center"/>
    </xf>
    <xf borderId="43" fillId="10" fontId="4" numFmtId="0" xfId="0" applyAlignment="1" applyBorder="1" applyFont="1">
      <alignment horizontal="center" vertical="center"/>
    </xf>
    <xf borderId="38" fillId="10" fontId="4" numFmtId="0" xfId="0" applyAlignment="1" applyBorder="1" applyFont="1">
      <alignment horizontal="center" vertical="center"/>
    </xf>
    <xf borderId="90" fillId="10" fontId="4" numFmtId="0" xfId="0" applyAlignment="1" applyBorder="1" applyFont="1">
      <alignment horizontal="center" vertical="center"/>
    </xf>
    <xf borderId="43" fillId="11" fontId="4" numFmtId="0" xfId="0" applyAlignment="1" applyBorder="1" applyFill="1" applyFont="1">
      <alignment vertical="center"/>
    </xf>
    <xf borderId="43" fillId="11" fontId="4" numFmtId="0" xfId="0" applyAlignment="1" applyBorder="1" applyFont="1">
      <alignment horizontal="center" vertical="center"/>
    </xf>
    <xf borderId="88" fillId="0" fontId="4" numFmtId="0" xfId="0" applyAlignment="1" applyBorder="1" applyFont="1">
      <alignment horizontal="center" vertical="center"/>
    </xf>
    <xf borderId="88" fillId="10" fontId="4" numFmtId="0" xfId="0" applyAlignment="1" applyBorder="1" applyFont="1">
      <alignment horizontal="center" vertical="center"/>
    </xf>
    <xf borderId="43" fillId="0" fontId="4" numFmtId="0" xfId="0" applyAlignment="1" applyBorder="1" applyFont="1">
      <alignment vertical="center"/>
    </xf>
    <xf borderId="27" fillId="0" fontId="4" numFmtId="0" xfId="0" applyAlignment="1" applyBorder="1" applyFont="1">
      <alignment vertical="center"/>
    </xf>
    <xf borderId="96" fillId="0" fontId="4" numFmtId="0" xfId="0" applyAlignment="1" applyBorder="1" applyFont="1">
      <alignment horizontal="center" vertical="center"/>
    </xf>
    <xf borderId="95" fillId="8" fontId="14" numFmtId="0" xfId="0" applyAlignment="1" applyBorder="1" applyFont="1">
      <alignment vertical="center"/>
    </xf>
    <xf borderId="30" fillId="8" fontId="13" numFmtId="0" xfId="0" applyAlignment="1" applyBorder="1" applyFont="1">
      <alignment vertical="center"/>
    </xf>
    <xf borderId="97" fillId="8" fontId="14" numFmtId="1" xfId="0" applyAlignment="1" applyBorder="1" applyFont="1" applyNumberFormat="1">
      <alignment horizontal="center" vertical="center"/>
    </xf>
    <xf borderId="38" fillId="0" fontId="4" numFmtId="0" xfId="0" applyAlignment="1" applyBorder="1" applyFont="1">
      <alignment vertical="center"/>
    </xf>
    <xf borderId="90" fillId="0" fontId="4" numFmtId="0" xfId="0" applyAlignment="1" applyBorder="1" applyFont="1">
      <alignment horizontal="center" vertical="center"/>
    </xf>
    <xf borderId="30" fillId="8" fontId="14" numFmtId="0" xfId="0" applyAlignment="1" applyBorder="1" applyFont="1">
      <alignment vertical="center"/>
    </xf>
    <xf borderId="87" fillId="2" fontId="4" numFmtId="0" xfId="0" applyAlignment="1" applyBorder="1" applyFont="1">
      <alignment vertical="center"/>
    </xf>
    <xf borderId="37" fillId="2" fontId="4" numFmtId="0" xfId="0" applyAlignment="1" applyBorder="1" applyFont="1">
      <alignment horizontal="center" vertical="center"/>
    </xf>
    <xf borderId="38" fillId="2" fontId="4" numFmtId="0" xfId="0" applyAlignment="1" applyBorder="1" applyFont="1">
      <alignment horizontal="center" vertical="center"/>
    </xf>
    <xf borderId="90" fillId="2" fontId="4" numFmtId="0" xfId="0" applyAlignment="1" applyBorder="1" applyFont="1">
      <alignment horizontal="center" vertical="center"/>
    </xf>
    <xf borderId="87" fillId="0" fontId="4" numFmtId="0" xfId="0" applyAlignment="1" applyBorder="1" applyFont="1">
      <alignment vertical="center"/>
    </xf>
    <xf borderId="43" fillId="2" fontId="4" numFmtId="0" xfId="0" applyAlignment="1" applyBorder="1" applyFont="1">
      <alignment vertical="center"/>
    </xf>
    <xf borderId="0" fillId="3" fontId="4" numFmtId="0" xfId="0" applyAlignment="1" applyFont="1">
      <alignment horizontal="center" vertical="center"/>
    </xf>
    <xf borderId="0" fillId="3" fontId="4" numFmtId="0" xfId="0" applyAlignment="1" applyFont="1">
      <alignment vertical="center"/>
    </xf>
    <xf borderId="0" fillId="3" fontId="9" numFmtId="0" xfId="0" applyAlignment="1" applyFont="1">
      <alignment horizontal="center" vertical="center"/>
    </xf>
    <xf borderId="0" fillId="3" fontId="4" numFmtId="168" xfId="0" applyAlignment="1" applyFont="1" applyNumberFormat="1">
      <alignment horizontal="right" vertical="center"/>
    </xf>
    <xf borderId="0" fillId="3" fontId="4" numFmtId="14" xfId="0" applyAlignment="1" applyFont="1" applyNumberFormat="1">
      <alignment horizontal="center" vertical="center"/>
    </xf>
    <xf borderId="43" fillId="12" fontId="4" numFmtId="0" xfId="0" applyAlignment="1" applyBorder="1" applyFill="1" applyFont="1">
      <alignment vertical="center"/>
    </xf>
    <xf borderId="37" fillId="12" fontId="4" numFmtId="0" xfId="0" applyAlignment="1" applyBorder="1" applyFont="1">
      <alignment horizontal="center" vertical="center"/>
    </xf>
    <xf borderId="38" fillId="12" fontId="4" numFmtId="0" xfId="0" applyAlignment="1" applyBorder="1" applyFont="1">
      <alignment horizontal="center" vertical="center"/>
    </xf>
    <xf borderId="90" fillId="12" fontId="4" numFmtId="0" xfId="0" applyAlignment="1" applyBorder="1" applyFont="1">
      <alignment horizontal="center" vertical="center"/>
    </xf>
    <xf borderId="98" fillId="11" fontId="29" numFmtId="0" xfId="0" applyBorder="1" applyFont="1"/>
    <xf borderId="90" fillId="11" fontId="4" numFmtId="0" xfId="0" applyAlignment="1" applyBorder="1" applyFont="1">
      <alignment horizontal="center" vertical="center"/>
    </xf>
    <xf borderId="88" fillId="11" fontId="4" numFmtId="0" xfId="0" applyAlignment="1" applyBorder="1" applyFont="1">
      <alignment horizontal="center" vertical="center"/>
    </xf>
    <xf borderId="24" fillId="11" fontId="4" numFmtId="0" xfId="0" applyAlignment="1" applyBorder="1" applyFont="1">
      <alignment horizontal="center" vertical="center"/>
    </xf>
    <xf borderId="88" fillId="11" fontId="4" numFmtId="1" xfId="0" applyAlignment="1" applyBorder="1" applyFont="1" applyNumberFormat="1">
      <alignment horizontal="center" vertical="center"/>
    </xf>
    <xf borderId="24" fillId="12" fontId="4" numFmtId="0" xfId="0" applyAlignment="1" applyBorder="1" applyFont="1">
      <alignment horizontal="center" vertical="center"/>
    </xf>
    <xf borderId="43" fillId="12" fontId="4" numFmtId="0" xfId="0" applyAlignment="1" applyBorder="1" applyFont="1">
      <alignment horizontal="center" vertical="center"/>
    </xf>
    <xf borderId="88" fillId="0" fontId="4" numFmtId="1" xfId="0" applyAlignment="1" applyBorder="1" applyFont="1" applyNumberFormat="1">
      <alignment horizontal="center" vertical="center"/>
    </xf>
    <xf borderId="87" fillId="11" fontId="4" numFmtId="0" xfId="0" applyAlignment="1" applyBorder="1" applyFont="1">
      <alignment vertical="center"/>
    </xf>
    <xf borderId="98" fillId="0" fontId="30" numFmtId="0" xfId="0" applyBorder="1" applyFont="1"/>
    <xf borderId="24" fillId="2" fontId="4" numFmtId="0" xfId="0" applyAlignment="1" applyBorder="1" applyFont="1">
      <alignment horizontal="center" vertical="center"/>
    </xf>
    <xf borderId="43" fillId="2" fontId="4" numFmtId="0" xfId="0" applyAlignment="1" applyBorder="1" applyFont="1">
      <alignment horizontal="center" vertical="center"/>
    </xf>
    <xf borderId="97" fillId="8" fontId="14" numFmtId="0" xfId="0" applyAlignment="1" applyBorder="1" applyFont="1">
      <alignment horizontal="center" vertical="center"/>
    </xf>
    <xf borderId="88" fillId="2" fontId="4" numFmtId="0" xfId="0" applyAlignment="1" applyBorder="1" applyFont="1">
      <alignment horizontal="center" vertical="center"/>
    </xf>
    <xf borderId="87" fillId="0" fontId="4" numFmtId="0" xfId="0" applyAlignment="1" applyBorder="1" applyFont="1">
      <alignment horizontal="left" vertical="center"/>
    </xf>
    <xf borderId="87" fillId="0" fontId="29" numFmtId="0" xfId="0" applyBorder="1" applyFont="1"/>
    <xf borderId="94" fillId="8" fontId="4" numFmtId="0" xfId="0" applyAlignment="1" applyBorder="1" applyFont="1">
      <alignment horizontal="center" vertical="center"/>
    </xf>
    <xf borderId="46" fillId="8" fontId="4" numFmtId="0" xfId="0" applyAlignment="1" applyBorder="1" applyFont="1">
      <alignment horizontal="center" vertical="center"/>
    </xf>
    <xf borderId="31" fillId="8" fontId="4" numFmtId="0" xfId="0" applyAlignment="1" applyBorder="1" applyFont="1">
      <alignment horizontal="center" vertical="center"/>
    </xf>
    <xf borderId="74" fillId="8" fontId="4" numFmtId="0" xfId="0" applyAlignment="1" applyBorder="1" applyFont="1">
      <alignment horizontal="center" vertical="center"/>
    </xf>
    <xf borderId="31" fillId="8" fontId="9" numFmtId="0" xfId="0" applyAlignment="1" applyBorder="1" applyFont="1">
      <alignment vertical="center"/>
    </xf>
    <xf borderId="31" fillId="8" fontId="4" numFmtId="0" xfId="0" applyAlignment="1" applyBorder="1" applyFont="1">
      <alignment vertical="center"/>
    </xf>
    <xf borderId="74" fillId="8" fontId="9" numFmtId="0" xfId="0" applyAlignment="1" applyBorder="1" applyFont="1">
      <alignment horizontal="center" vertical="center"/>
    </xf>
    <xf borderId="43" fillId="0" fontId="4" numFmtId="0" xfId="0" applyAlignment="1" applyBorder="1" applyFont="1">
      <alignment shrinkToFit="0" vertical="center" wrapText="1"/>
    </xf>
    <xf borderId="86" fillId="2" fontId="4" numFmtId="0" xfId="0" applyAlignment="1" applyBorder="1" applyFont="1">
      <alignment horizontal="center" vertical="center"/>
    </xf>
    <xf borderId="43" fillId="2" fontId="4" numFmtId="0" xfId="0" applyAlignment="1" applyBorder="1" applyFont="1">
      <alignment shrinkToFit="0" vertical="center" wrapText="1"/>
    </xf>
    <xf borderId="43" fillId="0" fontId="13" numFmtId="0" xfId="0" applyAlignment="1" applyBorder="1" applyFont="1">
      <alignment vertical="center"/>
    </xf>
    <xf borderId="43" fillId="0" fontId="13" numFmtId="0" xfId="0" applyAlignment="1" applyBorder="1" applyFont="1">
      <alignment horizontal="center" vertical="center"/>
    </xf>
    <xf borderId="99" fillId="8" fontId="14" numFmtId="0" xfId="0" applyAlignment="1" applyBorder="1" applyFont="1">
      <alignment vertical="center"/>
    </xf>
    <xf borderId="100" fillId="8" fontId="13" numFmtId="0" xfId="0" applyAlignment="1" applyBorder="1" applyFont="1">
      <alignment vertical="center"/>
    </xf>
    <xf borderId="101" fillId="8" fontId="14" numFmtId="0" xfId="0" applyAlignment="1" applyBorder="1" applyFont="1">
      <alignment horizontal="center" vertical="center"/>
    </xf>
    <xf borderId="93" fillId="8" fontId="4" numFmtId="0" xfId="0" applyAlignment="1" applyBorder="1" applyFont="1">
      <alignment horizontal="center" vertical="center"/>
    </xf>
    <xf borderId="102" fillId="0" fontId="4" numFmtId="0" xfId="0" applyAlignment="1" applyBorder="1" applyFont="1">
      <alignment vertical="center"/>
    </xf>
    <xf borderId="73" fillId="8" fontId="9" numFmtId="0" xfId="0" applyAlignment="1" applyBorder="1" applyFont="1">
      <alignment vertical="center"/>
    </xf>
    <xf borderId="87" fillId="0" fontId="13" numFmtId="0" xfId="0" applyAlignment="1" applyBorder="1" applyFont="1">
      <alignment vertical="center"/>
    </xf>
    <xf borderId="38" fillId="0" fontId="13" numFmtId="0" xfId="0" applyAlignment="1" applyBorder="1" applyFont="1">
      <alignment horizontal="center" vertical="center"/>
    </xf>
    <xf borderId="90" fillId="0" fontId="13" numFmtId="0" xfId="0" applyAlignment="1" applyBorder="1" applyFont="1">
      <alignment horizontal="center" vertical="center"/>
    </xf>
    <xf borderId="88" fillId="0" fontId="13" numFmtId="0" xfId="0" applyAlignment="1" applyBorder="1" applyFont="1">
      <alignment horizontal="center" vertical="center"/>
    </xf>
    <xf borderId="87" fillId="0" fontId="31" numFmtId="0" xfId="0" applyBorder="1" applyFont="1"/>
    <xf borderId="87" fillId="0" fontId="13" numFmtId="0" xfId="0" applyAlignment="1" applyBorder="1" applyFont="1">
      <alignment shrinkToFit="0" vertical="center" wrapText="1"/>
    </xf>
    <xf borderId="27" fillId="0" fontId="13" numFmtId="0" xfId="0" applyAlignment="1" applyBorder="1" applyFont="1">
      <alignment horizontal="center" vertical="center"/>
    </xf>
    <xf borderId="103" fillId="0" fontId="13" numFmtId="0" xfId="0" applyAlignment="1" applyBorder="1" applyFont="1">
      <alignment vertical="center"/>
    </xf>
    <xf borderId="96" fillId="0" fontId="13" numFmtId="0" xfId="0" applyAlignment="1" applyBorder="1" applyFont="1">
      <alignment horizontal="center" vertical="center"/>
    </xf>
    <xf borderId="104" fillId="8" fontId="14" numFmtId="0" xfId="0" applyAlignment="1" applyBorder="1" applyFont="1">
      <alignment vertical="center"/>
    </xf>
    <xf borderId="105" fillId="8" fontId="13" numFmtId="0" xfId="0" applyAlignment="1" applyBorder="1" applyFont="1">
      <alignment vertical="center"/>
    </xf>
    <xf borderId="106" fillId="8" fontId="14" numFmtId="0" xfId="0" applyAlignment="1" applyBorder="1" applyFont="1">
      <alignment horizontal="center" vertical="center"/>
    </xf>
    <xf borderId="87" fillId="2" fontId="15" numFmtId="0" xfId="0" applyAlignment="1" applyBorder="1" applyFont="1">
      <alignment vertical="center"/>
    </xf>
    <xf borderId="107" fillId="2" fontId="15" numFmtId="0" xfId="0" applyAlignment="1" applyBorder="1" applyFont="1">
      <alignment vertical="center"/>
    </xf>
    <xf borderId="108" fillId="13" fontId="14" numFmtId="0" xfId="0" applyAlignment="1" applyBorder="1" applyFill="1" applyFont="1">
      <alignment vertical="center"/>
    </xf>
    <xf borderId="109" fillId="13" fontId="14" numFmtId="0" xfId="0" applyAlignment="1" applyBorder="1" applyFont="1">
      <alignment horizontal="center" vertical="center"/>
    </xf>
    <xf borderId="110" fillId="13" fontId="14" numFmtId="0" xfId="0" applyAlignment="1" applyBorder="1" applyFont="1">
      <alignment horizontal="center" vertical="center"/>
    </xf>
    <xf borderId="87" fillId="13" fontId="32" numFmtId="0" xfId="0" applyAlignment="1" applyBorder="1" applyFont="1">
      <alignment vertical="center"/>
    </xf>
    <xf borderId="43" fillId="13" fontId="32" numFmtId="0" xfId="0" applyAlignment="1" applyBorder="1" applyFont="1">
      <alignment horizontal="center" vertical="center"/>
    </xf>
    <xf borderId="88" fillId="13" fontId="32" numFmtId="0" xfId="0" applyAlignment="1" applyBorder="1" applyFont="1">
      <alignment horizontal="center" vertical="center"/>
    </xf>
    <xf borderId="111" fillId="8" fontId="4" numFmtId="0" xfId="0" applyAlignment="1" applyBorder="1" applyFont="1">
      <alignment horizontal="center" vertical="center"/>
    </xf>
    <xf borderId="112" fillId="8" fontId="4" numFmtId="0" xfId="0" applyAlignment="1" applyBorder="1" applyFont="1">
      <alignment horizontal="center" vertical="center"/>
    </xf>
    <xf borderId="113" fillId="2" fontId="15" numFmtId="0" xfId="0" applyAlignment="1" applyBorder="1" applyFont="1">
      <alignment vertical="center"/>
    </xf>
    <xf borderId="114" fillId="0" fontId="4" numFmtId="0" xfId="0" applyAlignment="1" applyBorder="1" applyFont="1">
      <alignment horizontal="left" vertical="center"/>
    </xf>
    <xf borderId="103" fillId="0" fontId="4" numFmtId="0" xfId="0" applyAlignment="1" applyBorder="1" applyFont="1">
      <alignment vertical="center"/>
    </xf>
    <xf borderId="0" fillId="0" fontId="13" numFmtId="0" xfId="0" applyAlignment="1" applyFont="1">
      <alignment horizontal="center" shrinkToFit="0" vertical="center" wrapText="1"/>
    </xf>
    <xf borderId="91" fillId="2" fontId="13" numFmtId="0" xfId="0" applyAlignment="1" applyBorder="1" applyFont="1">
      <alignment horizontal="center" vertical="center"/>
    </xf>
    <xf borderId="91" fillId="2" fontId="13" numFmtId="0" xfId="0" applyAlignment="1" applyBorder="1" applyFont="1">
      <alignment horizontal="right" vertical="center"/>
    </xf>
    <xf borderId="91" fillId="2" fontId="13" numFmtId="14" xfId="0" applyAlignment="1" applyBorder="1" applyFont="1" applyNumberFormat="1">
      <alignment horizontal="center" vertical="center"/>
    </xf>
    <xf borderId="0" fillId="0" fontId="13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vertical="center"/>
    </xf>
    <xf borderId="0" fillId="0" fontId="13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customschemas.google.com/relationships/workbookmetadata" Target="metadata"/><Relationship Id="rId10" Type="http://schemas.openxmlformats.org/officeDocument/2006/relationships/worksheet" Target="worksheets/sheet7.xml"/><Relationship Id="rId32" Type="http://schemas.openxmlformats.org/officeDocument/2006/relationships/externalLink" Target="externalLinks/externalLink1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1924050</xdr:colOff>
      <xdr:row>7</xdr:row>
      <xdr:rowOff>142875</xdr:rowOff>
    </xdr:from>
    <xdr:ext cx="1333500" cy="10477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</xdr:colOff>
      <xdr:row>7</xdr:row>
      <xdr:rowOff>142875</xdr:rowOff>
    </xdr:from>
    <xdr:ext cx="1323975" cy="1047750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8</xdr:row>
      <xdr:rowOff>9525</xdr:rowOff>
    </xdr:from>
    <xdr:ext cx="1285875" cy="10763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114300</xdr:rowOff>
    </xdr:from>
    <xdr:ext cx="1905000" cy="58102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19050</xdr:rowOff>
    </xdr:from>
    <xdr:ext cx="2676525" cy="838200"/>
    <xdr:pic>
      <xdr:nvPicPr>
        <xdr:cNvPr id="0" name="image5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2667000" cy="838200"/>
    <xdr:pic>
      <xdr:nvPicPr>
        <xdr:cNvPr id="0" name="image5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&#1052;&#1086;&#1081;%20&#1076;&#1080;&#1089;&#1082;/2.%20&#1050;&#1086;&#1084;&#1084;&#1077;&#1088;&#1095;&#1077;&#1089;&#1082;&#1080;&#1081;%20&#1086;&#1090;&#1076;&#1077;&#1083;/6.%20&#1054;&#1090;&#1076;&#1077;&#1083;%20&#1087;&#1088;&#1086;&#1076;&#1072;&#1078;/&#1044;&#1086;&#1082;&#1091;&#1084;&#1077;&#1085;&#1090;&#1072;&#1094;&#1080;&#1103;/&#1055;&#1088;&#1080;&#1083;&#1086;&#1078;&#1077;&#1085;&#1080;&#1077;%20&#8470;1.%20&#1057;&#1084;&#1077;&#1090;&#1072;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Общ.черновые"/>
      <sheetName val="Прайс"/>
      <sheetName val="Прайс партнерки"/>
      <sheetName val="График работ"/>
      <sheetName val="Акт вып.р"/>
      <sheetName val="Доп.соглашение"/>
      <sheetName val="Материал"/>
      <sheetName val="База для материала"/>
      <sheetName val="Лист2"/>
      <sheetName val="Чек лист"/>
      <sheetName val="Акт скрытых работ"/>
      <sheetName val="Процесс"/>
      <sheetName val="ДДС"/>
      <sheetName val="ВнДДС"/>
      <sheetName val="Реал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D2611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8.71"/>
    <col customWidth="1" min="3" max="4" width="9.14"/>
    <col customWidth="1" min="5" max="5" width="9.29"/>
    <col customWidth="1" min="6" max="6" width="13.29"/>
    <col customWidth="1" min="7" max="7" width="3.57"/>
    <col customWidth="1" min="8" max="8" width="19.86"/>
    <col customWidth="1" min="9" max="9" width="11.86"/>
    <col customWidth="1" min="10" max="20" width="9.14"/>
  </cols>
  <sheetData>
    <row r="1" ht="12.75" customHeight="1">
      <c r="A1" s="1"/>
      <c r="B1" s="2" t="s">
        <v>0</v>
      </c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6.0" hidden="1" customHeight="1">
      <c r="A2" s="6"/>
      <c r="B2" s="7"/>
      <c r="C2" s="8"/>
      <c r="D2" s="8"/>
      <c r="E2" s="8"/>
      <c r="F2" s="8"/>
      <c r="G2" s="4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2.75" hidden="1" customHeight="1">
      <c r="A3" s="9"/>
      <c r="B3" s="10" t="s">
        <v>1</v>
      </c>
      <c r="C3" s="11"/>
      <c r="D3" s="12" t="s">
        <v>2</v>
      </c>
      <c r="E3" s="12" t="s">
        <v>3</v>
      </c>
      <c r="F3" s="12" t="s">
        <v>2</v>
      </c>
      <c r="G3" s="13"/>
      <c r="H3" s="13"/>
      <c r="I3" s="1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ht="9.0" hidden="1" customHeight="1">
      <c r="A4" s="15"/>
      <c r="B4" s="16" t="s">
        <v>4</v>
      </c>
      <c r="C4" s="17"/>
      <c r="D4" s="18">
        <f>ROUND(F4*2+F5*2,1)</f>
        <v>0</v>
      </c>
      <c r="E4" s="19" t="s">
        <v>5</v>
      </c>
      <c r="F4" s="20"/>
      <c r="G4" s="13"/>
      <c r="H4" s="13"/>
      <c r="I4" s="14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ht="9.0" hidden="1" customHeight="1">
      <c r="A5" s="21"/>
      <c r="B5" s="16" t="s">
        <v>6</v>
      </c>
      <c r="C5" s="22"/>
      <c r="D5" s="23">
        <f>ROUND(F4*F5,1)</f>
        <v>0</v>
      </c>
      <c r="E5" s="24" t="s">
        <v>7</v>
      </c>
      <c r="F5" s="25"/>
      <c r="G5" s="13"/>
      <c r="H5" s="13"/>
      <c r="I5" s="14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9.0" hidden="1" customHeight="1">
      <c r="A6" s="26"/>
      <c r="B6" s="16" t="s">
        <v>8</v>
      </c>
      <c r="C6" s="27"/>
      <c r="D6" s="28">
        <f>ROUND(D4*F6-F7,1)</f>
        <v>0</v>
      </c>
      <c r="E6" s="24" t="s">
        <v>9</v>
      </c>
      <c r="F6" s="25"/>
      <c r="G6" s="13"/>
      <c r="H6" s="13"/>
      <c r="I6" s="14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1.25" hidden="1" customHeight="1">
      <c r="A7" s="29"/>
      <c r="B7" s="30" t="s">
        <v>10</v>
      </c>
      <c r="C7" s="31">
        <f>E17</f>
        <v>1934826</v>
      </c>
      <c r="D7" s="32"/>
      <c r="E7" s="33" t="s">
        <v>11</v>
      </c>
      <c r="F7" s="33"/>
      <c r="G7" s="13"/>
      <c r="H7" s="13"/>
      <c r="I7" s="14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7.5" customHeight="1">
      <c r="A8" s="4"/>
      <c r="B8" s="4"/>
      <c r="C8" s="4"/>
      <c r="D8" s="4"/>
      <c r="E8" s="4"/>
      <c r="F8" s="4"/>
      <c r="G8" s="13"/>
      <c r="H8" s="34"/>
      <c r="I8" s="34"/>
      <c r="J8" s="4"/>
      <c r="K8" s="4"/>
      <c r="L8" s="4"/>
      <c r="M8" s="13"/>
      <c r="N8" s="13"/>
      <c r="O8" s="13"/>
      <c r="P8" s="13"/>
      <c r="Q8" s="13"/>
      <c r="R8" s="13"/>
      <c r="S8" s="13"/>
      <c r="T8" s="13"/>
    </row>
    <row r="9" ht="12.75" customHeight="1">
      <c r="A9" s="4"/>
      <c r="B9" s="4"/>
      <c r="C9" s="4"/>
      <c r="D9" s="4"/>
      <c r="E9" s="4"/>
      <c r="F9" s="4"/>
      <c r="G9" s="13"/>
      <c r="H9" s="8" t="s">
        <v>12</v>
      </c>
      <c r="I9" s="35">
        <v>82.6</v>
      </c>
      <c r="J9" s="4"/>
      <c r="K9" s="4"/>
      <c r="L9" s="4"/>
      <c r="M9" s="13"/>
      <c r="N9" s="13"/>
      <c r="O9" s="13"/>
      <c r="P9" s="13"/>
      <c r="Q9" s="13"/>
      <c r="R9" s="13"/>
      <c r="S9" s="13"/>
      <c r="T9" s="13"/>
    </row>
    <row r="10" ht="12.75" customHeight="1">
      <c r="A10" s="4"/>
      <c r="B10" s="4"/>
      <c r="C10" s="4"/>
      <c r="D10" s="4"/>
      <c r="E10" s="4"/>
      <c r="F10" s="4"/>
      <c r="G10" s="13"/>
      <c r="H10" s="8" t="s">
        <v>13</v>
      </c>
      <c r="I10" s="36">
        <f>IFERROR(E17/I9,"")</f>
        <v>23424.04358</v>
      </c>
      <c r="J10" s="4"/>
      <c r="K10" s="4"/>
      <c r="L10" s="4"/>
      <c r="M10" s="13"/>
      <c r="N10" s="13"/>
      <c r="O10" s="13"/>
      <c r="P10" s="13"/>
      <c r="Q10" s="13"/>
      <c r="R10" s="13"/>
      <c r="S10" s="13"/>
      <c r="T10" s="13"/>
    </row>
    <row r="11" ht="12.75" customHeight="1">
      <c r="A11" s="4"/>
      <c r="B11" s="4"/>
      <c r="C11" s="4"/>
      <c r="D11" s="4"/>
      <c r="E11" s="4"/>
      <c r="F11" s="4"/>
      <c r="G11" s="13"/>
      <c r="H11" s="4"/>
      <c r="I11" s="5"/>
      <c r="J11" s="4"/>
      <c r="K11" s="4"/>
      <c r="L11" s="4"/>
      <c r="M11" s="13"/>
      <c r="N11" s="13"/>
      <c r="O11" s="13"/>
      <c r="P11" s="13"/>
      <c r="Q11" s="13"/>
      <c r="R11" s="13"/>
      <c r="S11" s="13"/>
      <c r="T11" s="13"/>
    </row>
    <row r="12" ht="12.75" customHeight="1">
      <c r="A12" s="4"/>
      <c r="B12" s="4"/>
      <c r="C12" s="4"/>
      <c r="D12" s="4"/>
      <c r="E12" s="4"/>
      <c r="F12" s="4"/>
      <c r="G12" s="13"/>
      <c r="H12" s="37"/>
      <c r="I12" s="37"/>
      <c r="J12" s="37"/>
      <c r="K12" s="4"/>
      <c r="L12" s="4"/>
      <c r="M12" s="13"/>
      <c r="N12" s="13"/>
      <c r="O12" s="13"/>
      <c r="P12" s="13"/>
      <c r="Q12" s="13"/>
      <c r="R12" s="13"/>
      <c r="S12" s="13"/>
      <c r="T12" s="13"/>
    </row>
    <row r="13" ht="12.75" customHeight="1">
      <c r="A13" s="37"/>
      <c r="B13" s="37"/>
      <c r="C13" s="37"/>
      <c r="D13" s="38"/>
      <c r="E13" s="39"/>
      <c r="F13" s="39"/>
      <c r="G13" s="13"/>
      <c r="H13" s="40"/>
      <c r="I13" s="5"/>
      <c r="J13" s="4"/>
      <c r="K13" s="4"/>
      <c r="L13" s="4"/>
      <c r="M13" s="13"/>
      <c r="N13" s="13"/>
      <c r="O13" s="13"/>
      <c r="P13" s="13"/>
      <c r="Q13" s="13"/>
      <c r="R13" s="13"/>
      <c r="S13" s="13"/>
      <c r="T13" s="13"/>
    </row>
    <row r="14" ht="12.75" customHeight="1">
      <c r="A14" s="4"/>
      <c r="B14" s="41"/>
      <c r="C14" s="4"/>
      <c r="D14" s="4"/>
      <c r="E14" s="4"/>
      <c r="F14" s="4"/>
      <c r="G14" s="13"/>
      <c r="H14" s="40"/>
      <c r="I14" s="5"/>
      <c r="J14" s="4"/>
      <c r="K14" s="4"/>
      <c r="L14" s="4"/>
      <c r="M14" s="13"/>
      <c r="N14" s="13"/>
      <c r="O14" s="13"/>
      <c r="P14" s="13"/>
      <c r="Q14" s="13"/>
      <c r="R14" s="13"/>
      <c r="S14" s="13"/>
      <c r="T14" s="13"/>
    </row>
    <row r="15" ht="12.75" customHeight="1">
      <c r="A15" s="4"/>
      <c r="B15" s="41"/>
      <c r="C15" s="4"/>
      <c r="D15" s="4"/>
      <c r="E15" s="4"/>
      <c r="F15" s="4"/>
      <c r="G15" s="13"/>
      <c r="H15" s="40"/>
      <c r="I15" s="5"/>
      <c r="J15" s="4"/>
      <c r="K15" s="4"/>
      <c r="L15" s="4"/>
      <c r="M15" s="13"/>
      <c r="N15" s="13"/>
      <c r="O15" s="13"/>
      <c r="P15" s="13"/>
      <c r="Q15" s="13"/>
      <c r="R15" s="13"/>
      <c r="S15" s="13"/>
      <c r="T15" s="13"/>
    </row>
    <row r="16" ht="8.25" customHeight="1">
      <c r="A16" s="7"/>
      <c r="B16" s="42"/>
      <c r="C16" s="43"/>
      <c r="D16" s="43"/>
      <c r="E16" s="7"/>
      <c r="F16" s="7"/>
      <c r="G16" s="4"/>
      <c r="H16" s="4"/>
      <c r="I16" s="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ht="20.25" customHeight="1">
      <c r="A17" s="44"/>
      <c r="B17" s="45" t="s">
        <v>14</v>
      </c>
      <c r="C17" s="46"/>
      <c r="D17" s="46"/>
      <c r="E17" s="47">
        <f>E285</f>
        <v>1934826</v>
      </c>
      <c r="F17" s="32"/>
      <c r="G17" s="4"/>
      <c r="H17" s="4"/>
      <c r="I17" s="5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ht="18.0" customHeight="1">
      <c r="A18" s="48" t="s">
        <v>15</v>
      </c>
      <c r="B18" s="49"/>
      <c r="C18" s="49"/>
      <c r="D18" s="49"/>
      <c r="E18" s="49"/>
      <c r="F18" s="49"/>
      <c r="G18" s="4"/>
      <c r="H18" s="4"/>
      <c r="I18" s="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ht="18.0" customHeight="1">
      <c r="A19" s="50" t="s">
        <v>16</v>
      </c>
      <c r="G19" s="4"/>
      <c r="H19" s="4"/>
      <c r="I19" s="5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ht="14.25" customHeight="1">
      <c r="A20" s="50"/>
      <c r="B20" s="51"/>
      <c r="C20" s="52"/>
      <c r="D20" s="53"/>
      <c r="E20" s="53"/>
      <c r="F20" s="53"/>
      <c r="G20" s="4"/>
      <c r="H20" s="4"/>
      <c r="I20" s="5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ht="16.5" customHeight="1">
      <c r="A21" s="54" t="s">
        <v>17</v>
      </c>
      <c r="B21" s="55"/>
      <c r="C21" s="56"/>
      <c r="D21" s="55"/>
      <c r="E21" s="55"/>
      <c r="F21" s="57"/>
      <c r="G21" s="4"/>
      <c r="H21" s="4"/>
      <c r="I21" s="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ht="12.75" customHeight="1">
      <c r="A22" s="58"/>
      <c r="B22" s="59" t="s">
        <v>18</v>
      </c>
      <c r="C22" s="59" t="s">
        <v>19</v>
      </c>
      <c r="D22" s="60" t="s">
        <v>20</v>
      </c>
      <c r="E22" s="61" t="s">
        <v>21</v>
      </c>
      <c r="F22" s="57"/>
      <c r="G22" s="4"/>
      <c r="H22" s="4"/>
      <c r="I22" s="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ht="17.25" customHeight="1">
      <c r="A23" s="62"/>
      <c r="B23" s="63"/>
      <c r="C23" s="63"/>
      <c r="D23" s="64"/>
      <c r="E23" s="65" t="s">
        <v>22</v>
      </c>
      <c r="F23" s="65" t="s">
        <v>23</v>
      </c>
      <c r="G23" s="4"/>
      <c r="H23" s="4"/>
      <c r="I23" s="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ht="12.75" customHeight="1">
      <c r="A24" s="66"/>
      <c r="B24" s="67" t="s">
        <v>24</v>
      </c>
      <c r="C24" s="68"/>
      <c r="D24" s="69"/>
      <c r="E24" s="69"/>
      <c r="F24" s="69"/>
      <c r="G24" s="4"/>
      <c r="H24" s="4"/>
      <c r="I24" s="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ht="12.75" customHeight="1">
      <c r="A25" s="70"/>
      <c r="B25" s="71" t="s">
        <v>25</v>
      </c>
      <c r="C25" s="72" t="s">
        <v>26</v>
      </c>
      <c r="D25" s="73">
        <v>72.0</v>
      </c>
      <c r="E25" s="73">
        <v>100.0</v>
      </c>
      <c r="F25" s="73">
        <f t="shared" ref="F25:F27" si="1">D25*E25</f>
        <v>7200</v>
      </c>
      <c r="G25" s="4"/>
      <c r="H25" s="4"/>
      <c r="I25" s="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ht="12.75" customHeight="1">
      <c r="A26" s="70"/>
      <c r="B26" s="71" t="s">
        <v>27</v>
      </c>
      <c r="C26" s="72" t="s">
        <v>28</v>
      </c>
      <c r="D26" s="73">
        <v>62.0</v>
      </c>
      <c r="E26" s="73">
        <v>80.0</v>
      </c>
      <c r="F26" s="73">
        <f t="shared" si="1"/>
        <v>4960</v>
      </c>
      <c r="G26" s="4"/>
      <c r="H26" s="4"/>
      <c r="I26" s="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ht="12.75" customHeight="1">
      <c r="A27" s="70"/>
      <c r="B27" s="71" t="s">
        <v>29</v>
      </c>
      <c r="C27" s="72" t="s">
        <v>26</v>
      </c>
      <c r="D27" s="73">
        <v>7.3</v>
      </c>
      <c r="E27" s="73">
        <v>350.0</v>
      </c>
      <c r="F27" s="73">
        <f t="shared" si="1"/>
        <v>2555</v>
      </c>
      <c r="G27" s="4"/>
      <c r="H27" s="4"/>
      <c r="I27" s="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ht="12.75" customHeight="1">
      <c r="A28" s="70"/>
      <c r="B28" s="71"/>
      <c r="C28" s="72"/>
      <c r="D28" s="73"/>
      <c r="E28" s="73"/>
      <c r="F28" s="73"/>
      <c r="G28" s="4"/>
      <c r="H28" s="4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ht="12.75" customHeight="1">
      <c r="A29" s="66"/>
      <c r="B29" s="74" t="s">
        <v>30</v>
      </c>
      <c r="C29" s="68"/>
      <c r="D29" s="69"/>
      <c r="E29" s="69"/>
      <c r="F29" s="69"/>
      <c r="G29" s="4"/>
      <c r="H29" s="4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ht="12.75" customHeight="1">
      <c r="A30" s="70"/>
      <c r="B30" s="71" t="s">
        <v>31</v>
      </c>
      <c r="C30" s="72" t="s">
        <v>32</v>
      </c>
      <c r="D30" s="73">
        <v>1.0</v>
      </c>
      <c r="E30" s="73">
        <v>1500.0</v>
      </c>
      <c r="F30" s="73">
        <f t="shared" ref="F30:F35" si="2">D30*E30</f>
        <v>1500</v>
      </c>
      <c r="G30" s="4"/>
      <c r="H30" s="4"/>
      <c r="I30" s="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ht="12.75" customHeight="1">
      <c r="A31" s="70"/>
      <c r="B31" s="71" t="s">
        <v>33</v>
      </c>
      <c r="C31" s="72" t="s">
        <v>32</v>
      </c>
      <c r="D31" s="73">
        <v>1.0</v>
      </c>
      <c r="E31" s="73">
        <v>5000.0</v>
      </c>
      <c r="F31" s="73">
        <f t="shared" si="2"/>
        <v>5000</v>
      </c>
      <c r="G31" s="4"/>
      <c r="H31" s="4"/>
      <c r="I31" s="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ht="12.75" customHeight="1">
      <c r="A32" s="70"/>
      <c r="B32" s="71" t="s">
        <v>34</v>
      </c>
      <c r="C32" s="72" t="s">
        <v>26</v>
      </c>
      <c r="D32" s="73">
        <v>22.6</v>
      </c>
      <c r="E32" s="73">
        <v>400.0</v>
      </c>
      <c r="F32" s="73">
        <f t="shared" si="2"/>
        <v>9040</v>
      </c>
      <c r="G32" s="4"/>
      <c r="H32" s="4"/>
      <c r="I32" s="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ht="12.75" customHeight="1">
      <c r="A33" s="70"/>
      <c r="B33" s="71" t="s">
        <v>35</v>
      </c>
      <c r="C33" s="72" t="s">
        <v>28</v>
      </c>
      <c r="D33" s="73">
        <v>27.0</v>
      </c>
      <c r="E33" s="73">
        <v>300.0</v>
      </c>
      <c r="F33" s="73">
        <f t="shared" si="2"/>
        <v>8100</v>
      </c>
      <c r="G33" s="4"/>
      <c r="H33" s="4"/>
      <c r="I33" s="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ht="12.75" customHeight="1">
      <c r="A34" s="70"/>
      <c r="B34" s="71" t="s">
        <v>36</v>
      </c>
      <c r="C34" s="72" t="s">
        <v>32</v>
      </c>
      <c r="D34" s="73">
        <v>7.0</v>
      </c>
      <c r="E34" s="73">
        <v>300.0</v>
      </c>
      <c r="F34" s="73">
        <f t="shared" si="2"/>
        <v>2100</v>
      </c>
      <c r="G34" s="4"/>
      <c r="H34" s="4"/>
      <c r="I34" s="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ht="12.75" customHeight="1">
      <c r="A35" s="70"/>
      <c r="B35" s="71" t="s">
        <v>37</v>
      </c>
      <c r="C35" s="72" t="s">
        <v>26</v>
      </c>
      <c r="D35" s="73">
        <v>39.2</v>
      </c>
      <c r="E35" s="73">
        <v>250.0</v>
      </c>
      <c r="F35" s="73">
        <f t="shared" si="2"/>
        <v>9800</v>
      </c>
      <c r="G35" s="4"/>
      <c r="H35" s="4"/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ht="12.75" customHeight="1">
      <c r="A36" s="70"/>
      <c r="B36" s="71"/>
      <c r="C36" s="72"/>
      <c r="D36" s="73"/>
      <c r="E36" s="73"/>
      <c r="F36" s="73"/>
      <c r="G36" s="4"/>
      <c r="H36" s="4"/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ht="12.75" hidden="1" customHeight="1">
      <c r="A37" s="66"/>
      <c r="B37" s="74" t="s">
        <v>38</v>
      </c>
      <c r="C37" s="68"/>
      <c r="D37" s="69"/>
      <c r="E37" s="69"/>
      <c r="F37" s="69"/>
      <c r="G37" s="4"/>
      <c r="H37" s="4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ht="12.75" hidden="1" customHeight="1">
      <c r="A38" s="70"/>
      <c r="B38" s="71"/>
      <c r="C38" s="72"/>
      <c r="D38" s="73"/>
      <c r="E38" s="73"/>
      <c r="F38" s="73">
        <f t="shared" ref="F38:F39" si="3">D38*E38</f>
        <v>0</v>
      </c>
      <c r="G38" s="4"/>
      <c r="H38" s="4"/>
      <c r="I38" s="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ht="12.75" hidden="1" customHeight="1">
      <c r="A39" s="70"/>
      <c r="B39" s="71"/>
      <c r="C39" s="72"/>
      <c r="D39" s="73"/>
      <c r="E39" s="73"/>
      <c r="F39" s="73">
        <f t="shared" si="3"/>
        <v>0</v>
      </c>
      <c r="G39" s="4"/>
      <c r="H39" s="4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ht="12.75" customHeight="1">
      <c r="A40" s="66"/>
      <c r="B40" s="74" t="s">
        <v>39</v>
      </c>
      <c r="C40" s="68"/>
      <c r="D40" s="69"/>
      <c r="E40" s="69"/>
      <c r="F40" s="69"/>
      <c r="G40" s="4"/>
      <c r="H40" s="4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ht="12.75" customHeight="1">
      <c r="A41" s="70"/>
      <c r="B41" s="71" t="s">
        <v>40</v>
      </c>
      <c r="C41" s="72" t="s">
        <v>32</v>
      </c>
      <c r="D41" s="73">
        <v>1.0</v>
      </c>
      <c r="E41" s="73">
        <v>600.0</v>
      </c>
      <c r="F41" s="73">
        <f t="shared" ref="F41:F44" si="4">D41*E41</f>
        <v>600</v>
      </c>
      <c r="G41" s="4"/>
      <c r="H41" s="4"/>
      <c r="I41" s="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ht="12.75" customHeight="1">
      <c r="A42" s="70"/>
      <c r="B42" s="71" t="s">
        <v>41</v>
      </c>
      <c r="C42" s="72" t="s">
        <v>32</v>
      </c>
      <c r="D42" s="73">
        <v>1.0</v>
      </c>
      <c r="E42" s="73">
        <v>300.0</v>
      </c>
      <c r="F42" s="73">
        <f t="shared" si="4"/>
        <v>300</v>
      </c>
      <c r="G42" s="4"/>
      <c r="H42" s="4"/>
      <c r="I42" s="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ht="12.75" customHeight="1">
      <c r="A43" s="70"/>
      <c r="B43" s="71" t="s">
        <v>42</v>
      </c>
      <c r="C43" s="72" t="s">
        <v>32</v>
      </c>
      <c r="D43" s="73">
        <v>1.0</v>
      </c>
      <c r="E43" s="73">
        <v>300.0</v>
      </c>
      <c r="F43" s="73">
        <f t="shared" si="4"/>
        <v>300</v>
      </c>
      <c r="G43" s="4"/>
      <c r="H43" s="4"/>
      <c r="I43" s="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ht="12.75" customHeight="1">
      <c r="A44" s="70"/>
      <c r="B44" s="71" t="s">
        <v>43</v>
      </c>
      <c r="C44" s="72" t="s">
        <v>32</v>
      </c>
      <c r="D44" s="73">
        <v>1.0</v>
      </c>
      <c r="E44" s="73">
        <v>500.0</v>
      </c>
      <c r="F44" s="73">
        <f t="shared" si="4"/>
        <v>500</v>
      </c>
      <c r="G44" s="4"/>
      <c r="H44" s="4"/>
      <c r="I44" s="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ht="12.75" customHeight="1">
      <c r="A45" s="70"/>
      <c r="B45" s="71"/>
      <c r="C45" s="72"/>
      <c r="D45" s="73"/>
      <c r="E45" s="73"/>
      <c r="F45" s="73"/>
      <c r="G45" s="4"/>
      <c r="H45" s="4"/>
      <c r="I45" s="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ht="15.75" customHeight="1">
      <c r="A46" s="75"/>
      <c r="B46" s="76" t="s">
        <v>44</v>
      </c>
      <c r="C46" s="77"/>
      <c r="D46" s="77"/>
      <c r="E46" s="77"/>
      <c r="F46" s="78">
        <f>SUM(F24:F45)</f>
        <v>51955</v>
      </c>
      <c r="G46" s="4"/>
      <c r="H46" s="4"/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ht="12.75" customHeight="1">
      <c r="A47" s="43"/>
      <c r="B47" s="7"/>
      <c r="C47" s="5"/>
      <c r="D47" s="5"/>
      <c r="E47" s="5"/>
      <c r="F47" s="5"/>
      <c r="G47" s="4"/>
      <c r="H47" s="4"/>
      <c r="I47" s="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ht="16.5" customHeight="1">
      <c r="A48" s="54" t="s">
        <v>45</v>
      </c>
      <c r="B48" s="55"/>
      <c r="C48" s="56"/>
      <c r="D48" s="55"/>
      <c r="E48" s="55"/>
      <c r="F48" s="57"/>
      <c r="G48" s="4"/>
      <c r="H48" s="4"/>
      <c r="I48" s="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ht="12.75" customHeight="1">
      <c r="A49" s="58"/>
      <c r="B49" s="59" t="s">
        <v>18</v>
      </c>
      <c r="C49" s="59" t="s">
        <v>46</v>
      </c>
      <c r="D49" s="60" t="s">
        <v>47</v>
      </c>
      <c r="E49" s="61" t="s">
        <v>21</v>
      </c>
      <c r="F49" s="57"/>
      <c r="G49" s="4"/>
      <c r="H49" s="4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ht="17.25" customHeight="1">
      <c r="A50" s="62"/>
      <c r="B50" s="63"/>
      <c r="C50" s="63"/>
      <c r="D50" s="64"/>
      <c r="E50" s="65" t="s">
        <v>46</v>
      </c>
      <c r="F50" s="65" t="s">
        <v>48</v>
      </c>
      <c r="G50" s="4"/>
      <c r="H50" s="4"/>
      <c r="I50" s="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ht="12.75" customHeight="1">
      <c r="A51" s="70"/>
      <c r="B51" s="79" t="s">
        <v>49</v>
      </c>
      <c r="C51" s="72" t="s">
        <v>26</v>
      </c>
      <c r="D51" s="73">
        <v>21.4</v>
      </c>
      <c r="E51" s="73">
        <v>950.0</v>
      </c>
      <c r="F51" s="73">
        <f t="shared" ref="F51:F55" si="5">D51*E51</f>
        <v>20330</v>
      </c>
      <c r="G51" s="4"/>
      <c r="H51" s="4"/>
      <c r="I51" s="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ht="12.75" customHeight="1">
      <c r="A52" s="70"/>
      <c r="B52" s="79" t="s">
        <v>50</v>
      </c>
      <c r="C52" s="72" t="s">
        <v>32</v>
      </c>
      <c r="D52" s="73">
        <v>2.0</v>
      </c>
      <c r="E52" s="73">
        <v>500.0</v>
      </c>
      <c r="F52" s="73">
        <f t="shared" si="5"/>
        <v>1000</v>
      </c>
      <c r="G52" s="4"/>
      <c r="H52" s="4"/>
      <c r="I52" s="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ht="12.75" customHeight="1">
      <c r="A53" s="70"/>
      <c r="B53" s="79" t="s">
        <v>51</v>
      </c>
      <c r="C53" s="72" t="s">
        <v>32</v>
      </c>
      <c r="D53" s="73">
        <v>2.0</v>
      </c>
      <c r="E53" s="73">
        <v>1000.0</v>
      </c>
      <c r="F53" s="73">
        <f t="shared" si="5"/>
        <v>2000</v>
      </c>
      <c r="G53" s="4"/>
      <c r="H53" s="4"/>
      <c r="I53" s="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ht="12.75" customHeight="1">
      <c r="A54" s="70"/>
      <c r="B54" s="79" t="s">
        <v>52</v>
      </c>
      <c r="C54" s="72" t="s">
        <v>32</v>
      </c>
      <c r="D54" s="73">
        <v>1.0</v>
      </c>
      <c r="E54" s="73">
        <v>1500.0</v>
      </c>
      <c r="F54" s="73">
        <f t="shared" si="5"/>
        <v>1500</v>
      </c>
      <c r="G54" s="4"/>
      <c r="H54" s="4"/>
      <c r="I54" s="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ht="12.75" customHeight="1">
      <c r="A55" s="70"/>
      <c r="B55" s="79" t="s">
        <v>53</v>
      </c>
      <c r="C55" s="72" t="s">
        <v>32</v>
      </c>
      <c r="D55" s="73">
        <v>2.0</v>
      </c>
      <c r="E55" s="73">
        <v>2500.0</v>
      </c>
      <c r="F55" s="73">
        <f t="shared" si="5"/>
        <v>5000</v>
      </c>
      <c r="G55" s="4"/>
      <c r="H55" s="4"/>
      <c r="I55" s="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ht="12.75" customHeight="1">
      <c r="A56" s="70"/>
      <c r="B56" s="71"/>
      <c r="C56" s="72"/>
      <c r="D56" s="73"/>
      <c r="E56" s="73"/>
      <c r="F56" s="73"/>
      <c r="G56" s="4"/>
      <c r="H56" s="4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ht="15.75" customHeight="1">
      <c r="A57" s="75"/>
      <c r="B57" s="80" t="s">
        <v>44</v>
      </c>
      <c r="C57" s="77"/>
      <c r="D57" s="77"/>
      <c r="E57" s="77"/>
      <c r="F57" s="78">
        <f>SUM(F51:F56)</f>
        <v>29830</v>
      </c>
      <c r="G57" s="4"/>
      <c r="H57" s="4"/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ht="12.75" customHeight="1">
      <c r="A58" s="43"/>
      <c r="B58" s="7"/>
      <c r="C58" s="5"/>
      <c r="D58" s="5"/>
      <c r="E58" s="5"/>
      <c r="F58" s="5"/>
      <c r="G58" s="4"/>
      <c r="H58" s="4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ht="18.0" customHeight="1">
      <c r="A59" s="54" t="s">
        <v>54</v>
      </c>
      <c r="B59" s="55"/>
      <c r="C59" s="56"/>
      <c r="D59" s="55"/>
      <c r="E59" s="55"/>
      <c r="F59" s="57"/>
      <c r="G59" s="4"/>
      <c r="H59" s="4"/>
      <c r="I59" s="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ht="12.75" customHeight="1">
      <c r="A60" s="58"/>
      <c r="B60" s="59" t="s">
        <v>18</v>
      </c>
      <c r="C60" s="59" t="s">
        <v>46</v>
      </c>
      <c r="D60" s="60" t="s">
        <v>47</v>
      </c>
      <c r="E60" s="61" t="s">
        <v>21</v>
      </c>
      <c r="F60" s="57"/>
      <c r="G60" s="4"/>
      <c r="H60" s="4"/>
      <c r="I60" s="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ht="12.75" customHeight="1">
      <c r="A61" s="62"/>
      <c r="B61" s="63"/>
      <c r="C61" s="63"/>
      <c r="D61" s="64"/>
      <c r="E61" s="65" t="s">
        <v>46</v>
      </c>
      <c r="F61" s="65" t="s">
        <v>48</v>
      </c>
      <c r="G61" s="4"/>
      <c r="H61" s="4"/>
      <c r="I61" s="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ht="12.75" customHeight="1">
      <c r="A62" s="70"/>
      <c r="B62" s="79" t="s">
        <v>55</v>
      </c>
      <c r="C62" s="72" t="s">
        <v>32</v>
      </c>
      <c r="D62" s="73">
        <v>1.0</v>
      </c>
      <c r="E62" s="73">
        <v>1000.0</v>
      </c>
      <c r="F62" s="73">
        <f t="shared" ref="F62:F75" si="6">D62*E62</f>
        <v>1000</v>
      </c>
      <c r="G62" s="4"/>
      <c r="H62" s="4"/>
      <c r="I62" s="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ht="12.75" customHeight="1">
      <c r="A63" s="70"/>
      <c r="B63" s="79" t="s">
        <v>56</v>
      </c>
      <c r="C63" s="72" t="s">
        <v>32</v>
      </c>
      <c r="D63" s="73">
        <v>78.0</v>
      </c>
      <c r="E63" s="73">
        <v>200.0</v>
      </c>
      <c r="F63" s="73">
        <f t="shared" si="6"/>
        <v>15600</v>
      </c>
      <c r="G63" s="4"/>
      <c r="H63" s="4"/>
      <c r="I63" s="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ht="12.75" customHeight="1">
      <c r="A64" s="70"/>
      <c r="B64" s="79" t="s">
        <v>57</v>
      </c>
      <c r="C64" s="72" t="s">
        <v>28</v>
      </c>
      <c r="D64" s="73">
        <v>950.0</v>
      </c>
      <c r="E64" s="73">
        <v>110.0</v>
      </c>
      <c r="F64" s="73">
        <f t="shared" si="6"/>
        <v>104500</v>
      </c>
      <c r="G64" s="4"/>
      <c r="H64" s="4"/>
      <c r="I64" s="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ht="12.75" customHeight="1">
      <c r="A65" s="70"/>
      <c r="B65" s="79" t="s">
        <v>58</v>
      </c>
      <c r="C65" s="72" t="s">
        <v>32</v>
      </c>
      <c r="D65" s="73">
        <v>13.0</v>
      </c>
      <c r="E65" s="73">
        <v>500.0</v>
      </c>
      <c r="F65" s="73">
        <f t="shared" si="6"/>
        <v>6500</v>
      </c>
      <c r="G65" s="4"/>
      <c r="H65" s="4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ht="12.75" customHeight="1">
      <c r="A66" s="70"/>
      <c r="B66" s="79" t="s">
        <v>59</v>
      </c>
      <c r="C66" s="72" t="s">
        <v>32</v>
      </c>
      <c r="D66" s="73">
        <f>78-13</f>
        <v>65</v>
      </c>
      <c r="E66" s="73">
        <v>350.0</v>
      </c>
      <c r="F66" s="73">
        <f t="shared" si="6"/>
        <v>22750</v>
      </c>
      <c r="G66" s="4"/>
      <c r="H66" s="4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ht="12.75" customHeight="1">
      <c r="A67" s="70"/>
      <c r="B67" s="79" t="s">
        <v>60</v>
      </c>
      <c r="C67" s="72" t="s">
        <v>32</v>
      </c>
      <c r="D67" s="73">
        <v>18.0</v>
      </c>
      <c r="E67" s="73">
        <v>500.0</v>
      </c>
      <c r="F67" s="73">
        <f t="shared" si="6"/>
        <v>9000</v>
      </c>
      <c r="G67" s="4"/>
      <c r="H67" s="4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ht="12.75" customHeight="1">
      <c r="A68" s="70"/>
      <c r="B68" s="79" t="s">
        <v>61</v>
      </c>
      <c r="C68" s="72" t="s">
        <v>32</v>
      </c>
      <c r="D68" s="73">
        <v>78.0</v>
      </c>
      <c r="E68" s="73">
        <v>200.0</v>
      </c>
      <c r="F68" s="73">
        <f t="shared" si="6"/>
        <v>15600</v>
      </c>
      <c r="G68" s="4"/>
      <c r="H68" s="4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ht="12.75" customHeight="1">
      <c r="A69" s="70"/>
      <c r="B69" s="79" t="s">
        <v>62</v>
      </c>
      <c r="C69" s="72" t="s">
        <v>32</v>
      </c>
      <c r="D69" s="73">
        <f>2+1+2+1</f>
        <v>6</v>
      </c>
      <c r="E69" s="73">
        <v>1000.0</v>
      </c>
      <c r="F69" s="73">
        <f t="shared" si="6"/>
        <v>6000</v>
      </c>
      <c r="G69" s="4"/>
      <c r="H69" s="4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ht="12.75" customHeight="1">
      <c r="A70" s="70"/>
      <c r="B70" s="79" t="s">
        <v>63</v>
      </c>
      <c r="C70" s="72" t="s">
        <v>32</v>
      </c>
      <c r="D70" s="73">
        <f>6+8</f>
        <v>14</v>
      </c>
      <c r="E70" s="73">
        <v>400.0</v>
      </c>
      <c r="F70" s="73">
        <f t="shared" si="6"/>
        <v>5600</v>
      </c>
      <c r="G70" s="4"/>
      <c r="H70" s="4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ht="12.75" customHeight="1">
      <c r="A71" s="70"/>
      <c r="B71" s="79" t="s">
        <v>64</v>
      </c>
      <c r="C71" s="72" t="s">
        <v>32</v>
      </c>
      <c r="D71" s="73">
        <f>1+1+1+1+1+2+1+3+3+1+1</f>
        <v>16</v>
      </c>
      <c r="E71" s="73">
        <v>1000.0</v>
      </c>
      <c r="F71" s="73">
        <f t="shared" si="6"/>
        <v>16000</v>
      </c>
      <c r="G71" s="4"/>
      <c r="H71" s="4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ht="12.75" customHeight="1">
      <c r="A72" s="70"/>
      <c r="B72" s="79" t="s">
        <v>65</v>
      </c>
      <c r="C72" s="72" t="s">
        <v>28</v>
      </c>
      <c r="D72" s="73">
        <v>8.5</v>
      </c>
      <c r="E72" s="73">
        <v>400.0</v>
      </c>
      <c r="F72" s="73">
        <f t="shared" si="6"/>
        <v>3400</v>
      </c>
      <c r="G72" s="4"/>
      <c r="H72" s="4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ht="12.75" customHeight="1">
      <c r="A73" s="70"/>
      <c r="B73" s="79" t="s">
        <v>66</v>
      </c>
      <c r="C73" s="72" t="s">
        <v>32</v>
      </c>
      <c r="D73" s="73">
        <v>3.0</v>
      </c>
      <c r="E73" s="73">
        <v>1000.0</v>
      </c>
      <c r="F73" s="73">
        <f t="shared" si="6"/>
        <v>3000</v>
      </c>
      <c r="G73" s="4"/>
      <c r="H73" s="4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ht="12.75" customHeight="1">
      <c r="A74" s="70"/>
      <c r="B74" s="79" t="s">
        <v>67</v>
      </c>
      <c r="C74" s="72" t="s">
        <v>32</v>
      </c>
      <c r="D74" s="73">
        <v>1.0</v>
      </c>
      <c r="E74" s="73">
        <v>6000.0</v>
      </c>
      <c r="F74" s="73">
        <f t="shared" si="6"/>
        <v>6000</v>
      </c>
      <c r="G74" s="4"/>
      <c r="H74" s="4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ht="12.75" customHeight="1">
      <c r="A75" s="70"/>
      <c r="B75" s="79" t="s">
        <v>68</v>
      </c>
      <c r="C75" s="72" t="s">
        <v>32</v>
      </c>
      <c r="D75" s="73">
        <v>1.0</v>
      </c>
      <c r="E75" s="73">
        <v>4000.0</v>
      </c>
      <c r="F75" s="73">
        <f t="shared" si="6"/>
        <v>4000</v>
      </c>
      <c r="G75" s="4"/>
      <c r="H75" s="4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ht="12.75" customHeight="1">
      <c r="A76" s="70"/>
      <c r="B76" s="71"/>
      <c r="C76" s="72"/>
      <c r="D76" s="73"/>
      <c r="E76" s="73"/>
      <c r="F76" s="73"/>
      <c r="G76" s="4"/>
      <c r="H76" s="4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ht="15.75" customHeight="1">
      <c r="A77" s="75"/>
      <c r="B77" s="80" t="s">
        <v>44</v>
      </c>
      <c r="C77" s="77"/>
      <c r="D77" s="77"/>
      <c r="E77" s="77"/>
      <c r="F77" s="78">
        <f>SUM(F62:F76)</f>
        <v>218950</v>
      </c>
      <c r="G77" s="4"/>
      <c r="H77" s="4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ht="12.75" customHeight="1">
      <c r="A78" s="43"/>
      <c r="B78" s="7"/>
      <c r="C78" s="5"/>
      <c r="D78" s="5"/>
      <c r="E78" s="5"/>
      <c r="F78" s="5"/>
      <c r="G78" s="4"/>
      <c r="H78" s="4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ht="17.25" customHeight="1">
      <c r="A79" s="54" t="s">
        <v>69</v>
      </c>
      <c r="B79" s="55"/>
      <c r="C79" s="56"/>
      <c r="D79" s="55"/>
      <c r="E79" s="55"/>
      <c r="F79" s="57"/>
      <c r="G79" s="4"/>
      <c r="H79" s="4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ht="12.75" customHeight="1">
      <c r="A80" s="58"/>
      <c r="B80" s="59" t="s">
        <v>18</v>
      </c>
      <c r="C80" s="59" t="s">
        <v>46</v>
      </c>
      <c r="D80" s="60" t="s">
        <v>47</v>
      </c>
      <c r="E80" s="61" t="s">
        <v>21</v>
      </c>
      <c r="F80" s="57"/>
      <c r="G80" s="4"/>
      <c r="H80" s="4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ht="17.25" customHeight="1">
      <c r="A81" s="62"/>
      <c r="B81" s="63"/>
      <c r="C81" s="63"/>
      <c r="D81" s="64"/>
      <c r="E81" s="65" t="s">
        <v>46</v>
      </c>
      <c r="F81" s="65" t="s">
        <v>48</v>
      </c>
      <c r="G81" s="4"/>
      <c r="H81" s="4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ht="12.75" customHeight="1">
      <c r="A82" s="66"/>
      <c r="B82" s="67" t="s">
        <v>70</v>
      </c>
      <c r="C82" s="68"/>
      <c r="D82" s="69"/>
      <c r="E82" s="69"/>
      <c r="F82" s="69"/>
      <c r="G82" s="4"/>
      <c r="H82" s="4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ht="12.75" customHeight="1">
      <c r="A83" s="81"/>
      <c r="B83" s="71" t="s">
        <v>71</v>
      </c>
      <c r="C83" s="82" t="s">
        <v>26</v>
      </c>
      <c r="D83" s="83">
        <v>90.0</v>
      </c>
      <c r="E83" s="83">
        <v>60.0</v>
      </c>
      <c r="F83" s="83">
        <f t="shared" ref="F83:F84" si="7">D83*E83</f>
        <v>5400</v>
      </c>
      <c r="G83" s="4"/>
      <c r="H83" s="4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ht="12.75" customHeight="1">
      <c r="A84" s="81"/>
      <c r="B84" s="71" t="s">
        <v>72</v>
      </c>
      <c r="C84" s="82" t="s">
        <v>26</v>
      </c>
      <c r="D84" s="83">
        <v>90.0</v>
      </c>
      <c r="E84" s="83">
        <v>470.0</v>
      </c>
      <c r="F84" s="83">
        <f t="shared" si="7"/>
        <v>42300</v>
      </c>
      <c r="G84" s="4"/>
      <c r="H84" s="4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ht="12.75" customHeight="1">
      <c r="A85" s="81"/>
      <c r="B85" s="71"/>
      <c r="C85" s="82"/>
      <c r="D85" s="83"/>
      <c r="E85" s="83"/>
      <c r="F85" s="83"/>
      <c r="G85" s="4"/>
      <c r="H85" s="4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ht="12.75" hidden="1" customHeight="1">
      <c r="A86" s="66"/>
      <c r="B86" s="74" t="s">
        <v>38</v>
      </c>
      <c r="C86" s="68"/>
      <c r="D86" s="69"/>
      <c r="E86" s="69"/>
      <c r="F86" s="69"/>
      <c r="G86" s="4"/>
      <c r="H86" s="4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ht="12.75" hidden="1" customHeight="1">
      <c r="A87" s="81"/>
      <c r="B87" s="71"/>
      <c r="C87" s="82"/>
      <c r="D87" s="83"/>
      <c r="E87" s="83"/>
      <c r="F87" s="83">
        <f t="shared" ref="F87:F88" si="8">D87*E87</f>
        <v>0</v>
      </c>
      <c r="G87" s="4"/>
      <c r="H87" s="4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ht="12.75" hidden="1" customHeight="1">
      <c r="A88" s="81"/>
      <c r="B88" s="71"/>
      <c r="C88" s="82"/>
      <c r="D88" s="83"/>
      <c r="E88" s="83"/>
      <c r="F88" s="83">
        <f t="shared" si="8"/>
        <v>0</v>
      </c>
      <c r="G88" s="4"/>
      <c r="H88" s="4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ht="15.75" customHeight="1">
      <c r="A89" s="75"/>
      <c r="B89" s="80" t="s">
        <v>44</v>
      </c>
      <c r="C89" s="77"/>
      <c r="D89" s="77"/>
      <c r="E89" s="77"/>
      <c r="F89" s="78">
        <f>SUM(F82:F88)</f>
        <v>47700</v>
      </c>
      <c r="G89" s="4"/>
      <c r="H89" s="4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ht="12.75" customHeight="1">
      <c r="A90" s="43"/>
      <c r="B90" s="7"/>
      <c r="C90" s="5"/>
      <c r="D90" s="5"/>
      <c r="E90" s="5"/>
      <c r="F90" s="5"/>
      <c r="G90" s="4"/>
      <c r="H90" s="4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ht="15.75" customHeight="1">
      <c r="A91" s="54" t="s">
        <v>73</v>
      </c>
      <c r="B91" s="55"/>
      <c r="C91" s="56"/>
      <c r="D91" s="55"/>
      <c r="E91" s="55"/>
      <c r="F91" s="57"/>
      <c r="G91" s="4"/>
      <c r="H91" s="4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ht="15.75" customHeight="1">
      <c r="A92" s="58"/>
      <c r="B92" s="59" t="s">
        <v>18</v>
      </c>
      <c r="C92" s="59" t="s">
        <v>46</v>
      </c>
      <c r="D92" s="60" t="s">
        <v>47</v>
      </c>
      <c r="E92" s="61" t="s">
        <v>21</v>
      </c>
      <c r="F92" s="57"/>
      <c r="G92" s="4"/>
      <c r="H92" s="4"/>
      <c r="I92" s="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ht="15.75" customHeight="1">
      <c r="A93" s="62"/>
      <c r="B93" s="63"/>
      <c r="C93" s="63"/>
      <c r="D93" s="64"/>
      <c r="E93" s="65" t="s">
        <v>46</v>
      </c>
      <c r="F93" s="65" t="s">
        <v>48</v>
      </c>
      <c r="G93" s="4"/>
      <c r="H93" s="4"/>
      <c r="I93" s="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ht="12.75" customHeight="1">
      <c r="A94" s="66"/>
      <c r="B94" s="67" t="s">
        <v>74</v>
      </c>
      <c r="C94" s="68"/>
      <c r="D94" s="69"/>
      <c r="E94" s="69"/>
      <c r="F94" s="69"/>
      <c r="G94" s="4"/>
      <c r="H94" s="4"/>
      <c r="I94" s="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ht="12.75" customHeight="1">
      <c r="A95" s="70"/>
      <c r="B95" s="71" t="s">
        <v>75</v>
      </c>
      <c r="C95" s="72" t="s">
        <v>32</v>
      </c>
      <c r="D95" s="73">
        <v>9.0</v>
      </c>
      <c r="E95" s="73">
        <v>500.0</v>
      </c>
      <c r="F95" s="73">
        <f t="shared" ref="F95:F98" si="9">D95*E95</f>
        <v>4500</v>
      </c>
      <c r="G95" s="4"/>
      <c r="H95" s="4"/>
      <c r="I95" s="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ht="12.75" customHeight="1">
      <c r="A96" s="70"/>
      <c r="B96" s="71" t="s">
        <v>76</v>
      </c>
      <c r="C96" s="72" t="s">
        <v>32</v>
      </c>
      <c r="D96" s="73">
        <v>9.0</v>
      </c>
      <c r="E96" s="73">
        <v>6000.0</v>
      </c>
      <c r="F96" s="73">
        <f t="shared" si="9"/>
        <v>54000</v>
      </c>
      <c r="G96" s="4"/>
      <c r="H96" s="4"/>
      <c r="I96" s="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ht="12.75" customHeight="1">
      <c r="A97" s="70"/>
      <c r="B97" s="71" t="s">
        <v>77</v>
      </c>
      <c r="C97" s="72" t="s">
        <v>32</v>
      </c>
      <c r="D97" s="73">
        <v>5.0</v>
      </c>
      <c r="E97" s="73">
        <v>1500.0</v>
      </c>
      <c r="F97" s="73">
        <f t="shared" si="9"/>
        <v>7500</v>
      </c>
      <c r="G97" s="4"/>
      <c r="H97" s="4"/>
      <c r="I97" s="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ht="12.75" customHeight="1">
      <c r="A98" s="70"/>
      <c r="B98" s="71" t="s">
        <v>78</v>
      </c>
      <c r="C98" s="72" t="s">
        <v>32</v>
      </c>
      <c r="D98" s="73">
        <v>1.0</v>
      </c>
      <c r="E98" s="73">
        <v>2500.0</v>
      </c>
      <c r="F98" s="73">
        <f t="shared" si="9"/>
        <v>2500</v>
      </c>
      <c r="G98" s="4"/>
      <c r="H98" s="4"/>
      <c r="I98" s="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ht="12.75" customHeight="1">
      <c r="A99" s="70"/>
      <c r="B99" s="71"/>
      <c r="C99" s="72"/>
      <c r="D99" s="73"/>
      <c r="E99" s="73"/>
      <c r="F99" s="73"/>
      <c r="G99" s="4"/>
      <c r="H99" s="4"/>
      <c r="I99" s="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ht="12.75" customHeight="1">
      <c r="A100" s="66"/>
      <c r="B100" s="74" t="s">
        <v>79</v>
      </c>
      <c r="C100" s="68"/>
      <c r="D100" s="69"/>
      <c r="E100" s="69"/>
      <c r="F100" s="69"/>
      <c r="G100" s="4"/>
      <c r="H100" s="4"/>
      <c r="I100" s="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ht="12.75" customHeight="1">
      <c r="A101" s="70"/>
      <c r="B101" s="71" t="s">
        <v>80</v>
      </c>
      <c r="C101" s="72" t="s">
        <v>32</v>
      </c>
      <c r="D101" s="73">
        <v>6.0</v>
      </c>
      <c r="E101" s="73">
        <v>2000.0</v>
      </c>
      <c r="F101" s="83">
        <f>D101*E101</f>
        <v>12000</v>
      </c>
      <c r="G101" s="4"/>
      <c r="H101" s="4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ht="12.75" customHeight="1">
      <c r="A102" s="81"/>
      <c r="B102" s="71"/>
      <c r="C102" s="82"/>
      <c r="D102" s="83"/>
      <c r="E102" s="83"/>
      <c r="F102" s="83"/>
      <c r="G102" s="4"/>
      <c r="H102" s="4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ht="15.75" customHeight="1">
      <c r="A103" s="75"/>
      <c r="B103" s="80" t="s">
        <v>44</v>
      </c>
      <c r="C103" s="77"/>
      <c r="D103" s="77"/>
      <c r="E103" s="77"/>
      <c r="F103" s="78">
        <f>SUM(F94:F102)</f>
        <v>80500</v>
      </c>
      <c r="G103" s="4"/>
      <c r="H103" s="4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ht="12.75" customHeight="1">
      <c r="A104" s="43"/>
      <c r="B104" s="7"/>
      <c r="C104" s="5"/>
      <c r="D104" s="5"/>
      <c r="E104" s="5"/>
      <c r="F104" s="5"/>
      <c r="G104" s="4"/>
      <c r="H104" s="4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ht="15.75" customHeight="1">
      <c r="A105" s="54" t="s">
        <v>81</v>
      </c>
      <c r="B105" s="55"/>
      <c r="C105" s="56"/>
      <c r="D105" s="55"/>
      <c r="E105" s="55"/>
      <c r="F105" s="57"/>
      <c r="G105" s="4"/>
      <c r="H105" s="4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ht="15.75" customHeight="1">
      <c r="A106" s="58"/>
      <c r="B106" s="59" t="s">
        <v>18</v>
      </c>
      <c r="C106" s="59" t="s">
        <v>46</v>
      </c>
      <c r="D106" s="60" t="s">
        <v>47</v>
      </c>
      <c r="E106" s="61" t="s">
        <v>21</v>
      </c>
      <c r="F106" s="57"/>
      <c r="G106" s="4"/>
      <c r="H106" s="4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ht="15.75" customHeight="1">
      <c r="A107" s="62"/>
      <c r="B107" s="63"/>
      <c r="C107" s="63"/>
      <c r="D107" s="64"/>
      <c r="E107" s="65" t="s">
        <v>46</v>
      </c>
      <c r="F107" s="65" t="s">
        <v>48</v>
      </c>
      <c r="G107" s="4"/>
      <c r="H107" s="4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ht="12.75" customHeight="1">
      <c r="A108" s="81"/>
      <c r="B108" s="79" t="s">
        <v>82</v>
      </c>
      <c r="C108" s="82" t="s">
        <v>26</v>
      </c>
      <c r="D108" s="83">
        <v>79.3</v>
      </c>
      <c r="E108" s="83">
        <v>60.0</v>
      </c>
      <c r="F108" s="83">
        <f t="shared" ref="F108:F111" si="10">D108*E108</f>
        <v>4758</v>
      </c>
      <c r="G108" s="4"/>
      <c r="H108" s="4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ht="12.75" customHeight="1">
      <c r="A109" s="81"/>
      <c r="B109" s="79" t="s">
        <v>83</v>
      </c>
      <c r="C109" s="82" t="s">
        <v>28</v>
      </c>
      <c r="D109" s="83">
        <v>92.0</v>
      </c>
      <c r="E109" s="83">
        <v>100.0</v>
      </c>
      <c r="F109" s="83">
        <f t="shared" si="10"/>
        <v>9200</v>
      </c>
      <c r="G109" s="4"/>
      <c r="H109" s="4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ht="12.75" customHeight="1">
      <c r="A110" s="81"/>
      <c r="B110" s="79" t="s">
        <v>84</v>
      </c>
      <c r="C110" s="82" t="s">
        <v>26</v>
      </c>
      <c r="D110" s="83">
        <v>79.3</v>
      </c>
      <c r="E110" s="83">
        <v>150.0</v>
      </c>
      <c r="F110" s="83">
        <f t="shared" si="10"/>
        <v>11895</v>
      </c>
      <c r="G110" s="4"/>
      <c r="H110" s="4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ht="12.75" customHeight="1">
      <c r="A111" s="81"/>
      <c r="B111" s="79" t="s">
        <v>85</v>
      </c>
      <c r="C111" s="82" t="s">
        <v>26</v>
      </c>
      <c r="D111" s="83">
        <v>79.3</v>
      </c>
      <c r="E111" s="83">
        <v>450.0</v>
      </c>
      <c r="F111" s="83">
        <f t="shared" si="10"/>
        <v>35685</v>
      </c>
      <c r="G111" s="4"/>
      <c r="H111" s="4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ht="12.75" customHeight="1">
      <c r="A112" s="81"/>
      <c r="B112" s="71"/>
      <c r="C112" s="82"/>
      <c r="D112" s="83"/>
      <c r="E112" s="83"/>
      <c r="F112" s="83"/>
      <c r="G112" s="4"/>
      <c r="H112" s="4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ht="15.75" customHeight="1">
      <c r="A113" s="75"/>
      <c r="B113" s="80" t="s">
        <v>44</v>
      </c>
      <c r="C113" s="77"/>
      <c r="D113" s="77"/>
      <c r="E113" s="77"/>
      <c r="F113" s="78">
        <f>SUM(F108:F112)</f>
        <v>61538</v>
      </c>
      <c r="G113" s="4"/>
      <c r="H113" s="4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ht="12.75" customHeight="1">
      <c r="A114" s="43"/>
      <c r="B114" s="7"/>
      <c r="C114" s="5"/>
      <c r="D114" s="5"/>
      <c r="E114" s="5"/>
      <c r="F114" s="5"/>
      <c r="G114" s="4"/>
      <c r="H114" s="4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ht="15.75" customHeight="1">
      <c r="A115" s="54" t="s">
        <v>86</v>
      </c>
      <c r="B115" s="55"/>
      <c r="C115" s="56"/>
      <c r="D115" s="55"/>
      <c r="E115" s="55"/>
      <c r="F115" s="57"/>
      <c r="G115" s="4"/>
      <c r="H115" s="4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ht="15.75" customHeight="1">
      <c r="A116" s="58"/>
      <c r="B116" s="59" t="s">
        <v>18</v>
      </c>
      <c r="C116" s="59" t="s">
        <v>46</v>
      </c>
      <c r="D116" s="60" t="s">
        <v>47</v>
      </c>
      <c r="E116" s="61" t="s">
        <v>21</v>
      </c>
      <c r="F116" s="57"/>
      <c r="G116" s="4"/>
      <c r="H116" s="4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ht="15.75" customHeight="1">
      <c r="A117" s="62"/>
      <c r="B117" s="63"/>
      <c r="C117" s="63"/>
      <c r="D117" s="64"/>
      <c r="E117" s="65" t="s">
        <v>46</v>
      </c>
      <c r="F117" s="65" t="s">
        <v>48</v>
      </c>
      <c r="G117" s="4"/>
      <c r="H117" s="4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ht="12.75" customHeight="1">
      <c r="A118" s="66"/>
      <c r="B118" s="67" t="s">
        <v>70</v>
      </c>
      <c r="C118" s="68"/>
      <c r="D118" s="69"/>
      <c r="E118" s="69"/>
      <c r="F118" s="69"/>
      <c r="G118" s="4"/>
      <c r="H118" s="4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ht="12.75" customHeight="1">
      <c r="A119" s="81"/>
      <c r="B119" s="71" t="s">
        <v>87</v>
      </c>
      <c r="C119" s="82" t="s">
        <v>28</v>
      </c>
      <c r="D119" s="83">
        <v>16.0</v>
      </c>
      <c r="E119" s="83">
        <v>1200.0</v>
      </c>
      <c r="F119" s="83">
        <f t="shared" ref="F119:F124" si="11">D119*E119</f>
        <v>19200</v>
      </c>
      <c r="G119" s="4"/>
      <c r="H119" s="4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ht="12.75" customHeight="1">
      <c r="A120" s="81"/>
      <c r="B120" s="84" t="s">
        <v>88</v>
      </c>
      <c r="C120" s="82" t="s">
        <v>26</v>
      </c>
      <c r="D120" s="83">
        <v>20.4</v>
      </c>
      <c r="E120" s="83">
        <v>1200.0</v>
      </c>
      <c r="F120" s="83">
        <f t="shared" si="11"/>
        <v>24480</v>
      </c>
      <c r="G120" s="4"/>
      <c r="H120" s="4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ht="12.75" customHeight="1">
      <c r="A121" s="81"/>
      <c r="B121" s="71" t="s">
        <v>89</v>
      </c>
      <c r="C121" s="82" t="s">
        <v>28</v>
      </c>
      <c r="D121" s="83">
        <v>10.0</v>
      </c>
      <c r="E121" s="83">
        <v>800.0</v>
      </c>
      <c r="F121" s="83">
        <f t="shared" si="11"/>
        <v>8000</v>
      </c>
      <c r="G121" s="4"/>
      <c r="H121" s="4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ht="12.75" customHeight="1">
      <c r="A122" s="81"/>
      <c r="B122" s="84" t="s">
        <v>90</v>
      </c>
      <c r="C122" s="82" t="s">
        <v>91</v>
      </c>
      <c r="D122" s="83">
        <v>3.0</v>
      </c>
      <c r="E122" s="83">
        <v>5000.0</v>
      </c>
      <c r="F122" s="83">
        <f t="shared" si="11"/>
        <v>15000</v>
      </c>
      <c r="G122" s="4"/>
      <c r="H122" s="4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ht="12.75" customHeight="1">
      <c r="A123" s="81"/>
      <c r="B123" s="71" t="s">
        <v>92</v>
      </c>
      <c r="C123" s="82" t="s">
        <v>91</v>
      </c>
      <c r="D123" s="83">
        <v>1.0</v>
      </c>
      <c r="E123" s="83">
        <v>20000.0</v>
      </c>
      <c r="F123" s="83">
        <f t="shared" si="11"/>
        <v>20000</v>
      </c>
      <c r="G123" s="4"/>
      <c r="H123" s="4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ht="12.75" customHeight="1">
      <c r="A124" s="81"/>
      <c r="B124" s="71" t="s">
        <v>93</v>
      </c>
      <c r="C124" s="82" t="s">
        <v>26</v>
      </c>
      <c r="D124" s="83">
        <v>10.7</v>
      </c>
      <c r="E124" s="83">
        <v>250.0</v>
      </c>
      <c r="F124" s="83">
        <f t="shared" si="11"/>
        <v>2675</v>
      </c>
      <c r="G124" s="4"/>
      <c r="H124" s="4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ht="12.75" customHeight="1">
      <c r="A125" s="81"/>
      <c r="B125" s="71"/>
      <c r="C125" s="82"/>
      <c r="D125" s="83"/>
      <c r="E125" s="83"/>
      <c r="F125" s="83"/>
      <c r="G125" s="4"/>
      <c r="H125" s="4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ht="12.75" customHeight="1">
      <c r="A126" s="66"/>
      <c r="B126" s="74" t="s">
        <v>38</v>
      </c>
      <c r="C126" s="68"/>
      <c r="D126" s="69"/>
      <c r="E126" s="69"/>
      <c r="F126" s="69"/>
      <c r="G126" s="4"/>
      <c r="H126" s="4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ht="12.75" customHeight="1">
      <c r="A127" s="81"/>
      <c r="B127" s="84" t="s">
        <v>94</v>
      </c>
      <c r="C127" s="82" t="s">
        <v>26</v>
      </c>
      <c r="D127" s="83">
        <f>76.1+6.7</f>
        <v>82.8</v>
      </c>
      <c r="E127" s="83">
        <v>1800.0</v>
      </c>
      <c r="F127" s="83">
        <f t="shared" ref="F127:F129" si="12">D127*E127</f>
        <v>149040</v>
      </c>
      <c r="G127" s="4"/>
      <c r="H127" s="4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ht="12.75" customHeight="1">
      <c r="A128" s="81"/>
      <c r="B128" s="71" t="s">
        <v>95</v>
      </c>
      <c r="C128" s="82" t="s">
        <v>28</v>
      </c>
      <c r="D128" s="83">
        <v>26.0</v>
      </c>
      <c r="E128" s="83">
        <v>250.0</v>
      </c>
      <c r="F128" s="83">
        <f t="shared" si="12"/>
        <v>6500</v>
      </c>
      <c r="G128" s="4"/>
      <c r="H128" s="4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ht="12.75" customHeight="1">
      <c r="A129" s="81"/>
      <c r="B129" s="71" t="s">
        <v>96</v>
      </c>
      <c r="C129" s="82" t="s">
        <v>26</v>
      </c>
      <c r="D129" s="83">
        <v>82.8</v>
      </c>
      <c r="E129" s="83">
        <v>180.0</v>
      </c>
      <c r="F129" s="83">
        <f t="shared" si="12"/>
        <v>14904</v>
      </c>
      <c r="G129" s="4"/>
      <c r="H129" s="4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ht="12.75" customHeight="1">
      <c r="A130" s="81"/>
      <c r="B130" s="71"/>
      <c r="C130" s="82"/>
      <c r="D130" s="83"/>
      <c r="E130" s="83"/>
      <c r="F130" s="83"/>
      <c r="G130" s="4"/>
      <c r="H130" s="4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ht="15.75" customHeight="1">
      <c r="A131" s="75"/>
      <c r="B131" s="80" t="s">
        <v>44</v>
      </c>
      <c r="C131" s="77"/>
      <c r="D131" s="77"/>
      <c r="E131" s="77"/>
      <c r="F131" s="78">
        <f>SUM(F118:F130)</f>
        <v>259799</v>
      </c>
      <c r="G131" s="4"/>
      <c r="H131" s="4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ht="12.75" customHeight="1">
      <c r="A132" s="43"/>
      <c r="B132" s="7"/>
      <c r="C132" s="5"/>
      <c r="D132" s="5"/>
      <c r="E132" s="5"/>
      <c r="F132" s="5"/>
      <c r="G132" s="4"/>
      <c r="H132" s="4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ht="15.75" customHeight="1">
      <c r="A133" s="54" t="s">
        <v>97</v>
      </c>
      <c r="B133" s="55"/>
      <c r="C133" s="56"/>
      <c r="D133" s="55"/>
      <c r="E133" s="55"/>
      <c r="F133" s="57"/>
      <c r="G133" s="4"/>
      <c r="H133" s="4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ht="15.75" customHeight="1">
      <c r="A134" s="58"/>
      <c r="B134" s="59" t="s">
        <v>18</v>
      </c>
      <c r="C134" s="59" t="s">
        <v>46</v>
      </c>
      <c r="D134" s="60" t="s">
        <v>47</v>
      </c>
      <c r="E134" s="61" t="s">
        <v>21</v>
      </c>
      <c r="F134" s="57"/>
      <c r="G134" s="4"/>
      <c r="H134" s="4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ht="15.75" customHeight="1">
      <c r="A135" s="62"/>
      <c r="B135" s="63"/>
      <c r="C135" s="63"/>
      <c r="D135" s="64"/>
      <c r="E135" s="65" t="s">
        <v>46</v>
      </c>
      <c r="F135" s="65" t="s">
        <v>48</v>
      </c>
      <c r="G135" s="4"/>
      <c r="H135" s="4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ht="12.75" customHeight="1">
      <c r="A136" s="66"/>
      <c r="B136" s="67" t="s">
        <v>24</v>
      </c>
      <c r="C136" s="68"/>
      <c r="D136" s="69"/>
      <c r="E136" s="69"/>
      <c r="F136" s="69"/>
      <c r="G136" s="4"/>
      <c r="H136" s="4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ht="12.75" customHeight="1">
      <c r="A137" s="81"/>
      <c r="B137" s="71" t="s">
        <v>82</v>
      </c>
      <c r="C137" s="82" t="s">
        <v>26</v>
      </c>
      <c r="D137" s="83">
        <v>69.0</v>
      </c>
      <c r="E137" s="83">
        <v>60.0</v>
      </c>
      <c r="F137" s="83">
        <f>D137*E137</f>
        <v>4140</v>
      </c>
      <c r="G137" s="4"/>
      <c r="H137" s="4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ht="12.75" customHeight="1">
      <c r="A138" s="81"/>
      <c r="B138" s="71"/>
      <c r="C138" s="82"/>
      <c r="D138" s="83"/>
      <c r="E138" s="83"/>
      <c r="F138" s="83"/>
      <c r="G138" s="4"/>
      <c r="H138" s="4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ht="12.75" customHeight="1">
      <c r="A139" s="66"/>
      <c r="B139" s="74" t="s">
        <v>70</v>
      </c>
      <c r="C139" s="68"/>
      <c r="D139" s="69"/>
      <c r="E139" s="69"/>
      <c r="F139" s="69"/>
      <c r="G139" s="4"/>
      <c r="H139" s="4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ht="12.75" customHeight="1">
      <c r="A140" s="81"/>
      <c r="B140" s="71" t="s">
        <v>98</v>
      </c>
      <c r="C140" s="82" t="s">
        <v>28</v>
      </c>
      <c r="D140" s="83">
        <v>20.0</v>
      </c>
      <c r="E140" s="83">
        <v>1500.0</v>
      </c>
      <c r="F140" s="83">
        <f t="shared" ref="F140:F149" si="13">D140*E140</f>
        <v>30000</v>
      </c>
      <c r="G140" s="4"/>
      <c r="H140" s="4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ht="12.75" customHeight="1">
      <c r="A141" s="81"/>
      <c r="B141" s="71" t="s">
        <v>95</v>
      </c>
      <c r="C141" s="82" t="s">
        <v>28</v>
      </c>
      <c r="D141" s="83">
        <v>30.0</v>
      </c>
      <c r="E141" s="83">
        <v>200.0</v>
      </c>
      <c r="F141" s="83">
        <f t="shared" si="13"/>
        <v>6000</v>
      </c>
      <c r="G141" s="4"/>
      <c r="H141" s="4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ht="12.75" customHeight="1">
      <c r="A142" s="81"/>
      <c r="B142" s="71" t="s">
        <v>71</v>
      </c>
      <c r="C142" s="82" t="s">
        <v>26</v>
      </c>
      <c r="D142" s="83">
        <v>179.7</v>
      </c>
      <c r="E142" s="83">
        <v>60.0</v>
      </c>
      <c r="F142" s="83">
        <f t="shared" si="13"/>
        <v>10782</v>
      </c>
      <c r="G142" s="4"/>
      <c r="H142" s="4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ht="12.75" customHeight="1">
      <c r="A143" s="81"/>
      <c r="B143" s="71" t="s">
        <v>99</v>
      </c>
      <c r="C143" s="82" t="s">
        <v>26</v>
      </c>
      <c r="D143" s="83">
        <v>179.7</v>
      </c>
      <c r="E143" s="83">
        <v>200.0</v>
      </c>
      <c r="F143" s="83">
        <f t="shared" si="13"/>
        <v>35940</v>
      </c>
      <c r="G143" s="4"/>
      <c r="H143" s="4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ht="12.75" customHeight="1">
      <c r="A144" s="81"/>
      <c r="B144" s="71" t="s">
        <v>100</v>
      </c>
      <c r="C144" s="82" t="s">
        <v>26</v>
      </c>
      <c r="D144" s="83">
        <v>179.7</v>
      </c>
      <c r="E144" s="83">
        <v>100.0</v>
      </c>
      <c r="F144" s="83">
        <f t="shared" si="13"/>
        <v>17970</v>
      </c>
      <c r="G144" s="4"/>
      <c r="H144" s="4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ht="12.75" customHeight="1">
      <c r="A145" s="81"/>
      <c r="B145" s="71" t="s">
        <v>71</v>
      </c>
      <c r="C145" s="82" t="s">
        <v>26</v>
      </c>
      <c r="D145" s="83">
        <v>179.7</v>
      </c>
      <c r="E145" s="83">
        <v>60.0</v>
      </c>
      <c r="F145" s="83">
        <f t="shared" si="13"/>
        <v>10782</v>
      </c>
      <c r="G145" s="4"/>
      <c r="H145" s="4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ht="12.75" customHeight="1">
      <c r="A146" s="81"/>
      <c r="B146" s="71" t="s">
        <v>101</v>
      </c>
      <c r="C146" s="82" t="s">
        <v>26</v>
      </c>
      <c r="D146" s="83">
        <v>171.3</v>
      </c>
      <c r="E146" s="83">
        <v>350.0</v>
      </c>
      <c r="F146" s="83">
        <f t="shared" si="13"/>
        <v>59955</v>
      </c>
      <c r="G146" s="4"/>
      <c r="H146" s="4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ht="12.75" customHeight="1">
      <c r="A147" s="81"/>
      <c r="B147" s="71" t="s">
        <v>102</v>
      </c>
      <c r="C147" s="82" t="s">
        <v>26</v>
      </c>
      <c r="D147" s="83">
        <v>171.3</v>
      </c>
      <c r="E147" s="83">
        <v>300.0</v>
      </c>
      <c r="F147" s="83">
        <f t="shared" si="13"/>
        <v>51390</v>
      </c>
      <c r="G147" s="4"/>
      <c r="H147" s="4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ht="12.75" customHeight="1">
      <c r="A148" s="81"/>
      <c r="B148" s="71" t="s">
        <v>100</v>
      </c>
      <c r="C148" s="82" t="s">
        <v>26</v>
      </c>
      <c r="D148" s="83">
        <v>171.3</v>
      </c>
      <c r="E148" s="83">
        <v>100.0</v>
      </c>
      <c r="F148" s="83">
        <f t="shared" si="13"/>
        <v>17130</v>
      </c>
      <c r="G148" s="4"/>
      <c r="H148" s="4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ht="12.75" customHeight="1">
      <c r="A149" s="81"/>
      <c r="B149" s="71" t="s">
        <v>71</v>
      </c>
      <c r="C149" s="82" t="s">
        <v>26</v>
      </c>
      <c r="D149" s="83">
        <v>192.0</v>
      </c>
      <c r="E149" s="83">
        <v>60.0</v>
      </c>
      <c r="F149" s="83">
        <f t="shared" si="13"/>
        <v>11520</v>
      </c>
      <c r="G149" s="4"/>
      <c r="H149" s="4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ht="12.75" customHeight="1">
      <c r="A150" s="81"/>
      <c r="B150" s="71"/>
      <c r="C150" s="82"/>
      <c r="D150" s="83"/>
      <c r="E150" s="83"/>
      <c r="F150" s="83"/>
      <c r="G150" s="4"/>
      <c r="H150" s="4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ht="12.75" customHeight="1">
      <c r="A151" s="66"/>
      <c r="B151" s="74" t="s">
        <v>103</v>
      </c>
      <c r="C151" s="68"/>
      <c r="D151" s="69"/>
      <c r="E151" s="69"/>
      <c r="F151" s="69"/>
      <c r="G151" s="4"/>
      <c r="H151" s="4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ht="12.75" customHeight="1">
      <c r="A152" s="81"/>
      <c r="B152" s="71" t="s">
        <v>104</v>
      </c>
      <c r="C152" s="82" t="s">
        <v>28</v>
      </c>
      <c r="D152" s="83">
        <v>27.0</v>
      </c>
      <c r="E152" s="83">
        <v>850.0</v>
      </c>
      <c r="F152" s="83">
        <f t="shared" ref="F152:F160" si="14">D152*E152</f>
        <v>22950</v>
      </c>
      <c r="G152" s="4"/>
      <c r="H152" s="4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ht="12.75" customHeight="1">
      <c r="A153" s="81"/>
      <c r="B153" s="71" t="s">
        <v>105</v>
      </c>
      <c r="C153" s="82" t="s">
        <v>28</v>
      </c>
      <c r="D153" s="83">
        <v>27.0</v>
      </c>
      <c r="E153" s="83">
        <v>60.0</v>
      </c>
      <c r="F153" s="83">
        <f t="shared" si="14"/>
        <v>1620</v>
      </c>
      <c r="G153" s="4"/>
      <c r="H153" s="4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ht="12.75" customHeight="1">
      <c r="A154" s="81"/>
      <c r="B154" s="71" t="s">
        <v>106</v>
      </c>
      <c r="C154" s="82" t="s">
        <v>28</v>
      </c>
      <c r="D154" s="83">
        <v>27.0</v>
      </c>
      <c r="E154" s="83">
        <v>200.0</v>
      </c>
      <c r="F154" s="83">
        <f t="shared" si="14"/>
        <v>5400</v>
      </c>
      <c r="G154" s="4"/>
      <c r="H154" s="4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ht="12.75" customHeight="1">
      <c r="A155" s="81"/>
      <c r="B155" s="71" t="s">
        <v>107</v>
      </c>
      <c r="C155" s="82" t="s">
        <v>28</v>
      </c>
      <c r="D155" s="83">
        <v>27.0</v>
      </c>
      <c r="E155" s="83">
        <v>100.0</v>
      </c>
      <c r="F155" s="83">
        <f t="shared" si="14"/>
        <v>2700</v>
      </c>
      <c r="G155" s="4"/>
      <c r="H155" s="4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ht="12.75" customHeight="1">
      <c r="A156" s="81"/>
      <c r="B156" s="71" t="s">
        <v>105</v>
      </c>
      <c r="C156" s="82" t="s">
        <v>28</v>
      </c>
      <c r="D156" s="83">
        <v>27.0</v>
      </c>
      <c r="E156" s="83">
        <v>60.0</v>
      </c>
      <c r="F156" s="83">
        <f t="shared" si="14"/>
        <v>1620</v>
      </c>
      <c r="G156" s="4"/>
      <c r="H156" s="4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ht="12.75" customHeight="1">
      <c r="A157" s="81"/>
      <c r="B157" s="71" t="s">
        <v>108</v>
      </c>
      <c r="C157" s="82" t="s">
        <v>28</v>
      </c>
      <c r="D157" s="83">
        <v>27.0</v>
      </c>
      <c r="E157" s="83">
        <v>350.0</v>
      </c>
      <c r="F157" s="83">
        <f t="shared" si="14"/>
        <v>9450</v>
      </c>
      <c r="G157" s="4"/>
      <c r="H157" s="4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ht="12.75" customHeight="1">
      <c r="A158" s="81"/>
      <c r="B158" s="71" t="s">
        <v>109</v>
      </c>
      <c r="C158" s="82" t="s">
        <v>28</v>
      </c>
      <c r="D158" s="83">
        <v>27.0</v>
      </c>
      <c r="E158" s="83">
        <v>300.0</v>
      </c>
      <c r="F158" s="83">
        <f t="shared" si="14"/>
        <v>8100</v>
      </c>
      <c r="G158" s="4"/>
      <c r="H158" s="4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ht="12.75" customHeight="1">
      <c r="A159" s="81"/>
      <c r="B159" s="71" t="s">
        <v>107</v>
      </c>
      <c r="C159" s="82" t="s">
        <v>28</v>
      </c>
      <c r="D159" s="83">
        <v>27.0</v>
      </c>
      <c r="E159" s="83">
        <v>100.0</v>
      </c>
      <c r="F159" s="83">
        <f t="shared" si="14"/>
        <v>2700</v>
      </c>
      <c r="G159" s="4"/>
      <c r="H159" s="4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ht="12.75" customHeight="1">
      <c r="A160" s="81"/>
      <c r="B160" s="71" t="s">
        <v>105</v>
      </c>
      <c r="C160" s="82" t="s">
        <v>28</v>
      </c>
      <c r="D160" s="83">
        <v>27.0</v>
      </c>
      <c r="E160" s="83">
        <v>60.0</v>
      </c>
      <c r="F160" s="83">
        <f t="shared" si="14"/>
        <v>1620</v>
      </c>
      <c r="G160" s="4"/>
      <c r="H160" s="4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ht="12.75" customHeight="1">
      <c r="A161" s="81"/>
      <c r="B161" s="71"/>
      <c r="C161" s="82"/>
      <c r="D161" s="83"/>
      <c r="E161" s="83"/>
      <c r="F161" s="83"/>
      <c r="G161" s="4"/>
      <c r="H161" s="4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ht="12.75" customHeight="1">
      <c r="A162" s="66"/>
      <c r="B162" s="74" t="s">
        <v>110</v>
      </c>
      <c r="C162" s="68"/>
      <c r="D162" s="69"/>
      <c r="E162" s="69"/>
      <c r="F162" s="69"/>
      <c r="G162" s="4"/>
      <c r="H162" s="4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ht="12.75" customHeight="1">
      <c r="A163" s="81"/>
      <c r="B163" s="71" t="s">
        <v>111</v>
      </c>
      <c r="C163" s="82" t="s">
        <v>26</v>
      </c>
      <c r="D163" s="83">
        <v>82.8</v>
      </c>
      <c r="E163" s="83">
        <v>80.0</v>
      </c>
      <c r="F163" s="83">
        <f t="shared" ref="F163:F170" si="15">D163*E163</f>
        <v>6624</v>
      </c>
      <c r="G163" s="4"/>
      <c r="H163" s="4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ht="12.75" customHeight="1">
      <c r="A164" s="81"/>
      <c r="B164" s="71" t="s">
        <v>112</v>
      </c>
      <c r="C164" s="82" t="s">
        <v>26</v>
      </c>
      <c r="D164" s="83">
        <v>82.8</v>
      </c>
      <c r="E164" s="83">
        <v>220.0</v>
      </c>
      <c r="F164" s="83">
        <f t="shared" si="15"/>
        <v>18216</v>
      </c>
      <c r="G164" s="4"/>
      <c r="H164" s="4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ht="12.75" customHeight="1">
      <c r="A165" s="81"/>
      <c r="B165" s="71" t="s">
        <v>113</v>
      </c>
      <c r="C165" s="82" t="s">
        <v>26</v>
      </c>
      <c r="D165" s="83">
        <v>82.8</v>
      </c>
      <c r="E165" s="83">
        <v>120.0</v>
      </c>
      <c r="F165" s="83">
        <f t="shared" si="15"/>
        <v>9936</v>
      </c>
      <c r="G165" s="4"/>
      <c r="H165" s="4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ht="12.75" customHeight="1">
      <c r="A166" s="81"/>
      <c r="B166" s="71" t="s">
        <v>111</v>
      </c>
      <c r="C166" s="82" t="s">
        <v>26</v>
      </c>
      <c r="D166" s="83">
        <v>82.8</v>
      </c>
      <c r="E166" s="83">
        <v>80.0</v>
      </c>
      <c r="F166" s="83">
        <f t="shared" si="15"/>
        <v>6624</v>
      </c>
      <c r="G166" s="4"/>
      <c r="H166" s="4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ht="12.75" customHeight="1">
      <c r="A167" s="81"/>
      <c r="B167" s="71" t="s">
        <v>114</v>
      </c>
      <c r="C167" s="82" t="s">
        <v>26</v>
      </c>
      <c r="D167" s="83">
        <v>82.8</v>
      </c>
      <c r="E167" s="83">
        <v>370.0</v>
      </c>
      <c r="F167" s="83">
        <f t="shared" si="15"/>
        <v>30636</v>
      </c>
      <c r="G167" s="4"/>
      <c r="H167" s="4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ht="12.75" customHeight="1">
      <c r="A168" s="81"/>
      <c r="B168" s="71" t="s">
        <v>115</v>
      </c>
      <c r="C168" s="82" t="s">
        <v>26</v>
      </c>
      <c r="D168" s="83">
        <v>82.8</v>
      </c>
      <c r="E168" s="83">
        <v>320.0</v>
      </c>
      <c r="F168" s="83">
        <f t="shared" si="15"/>
        <v>26496</v>
      </c>
      <c r="G168" s="4"/>
      <c r="H168" s="4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ht="12.75" customHeight="1">
      <c r="A169" s="81"/>
      <c r="B169" s="71" t="s">
        <v>113</v>
      </c>
      <c r="C169" s="82" t="s">
        <v>26</v>
      </c>
      <c r="D169" s="83">
        <v>82.8</v>
      </c>
      <c r="E169" s="83">
        <v>120.0</v>
      </c>
      <c r="F169" s="83">
        <f t="shared" si="15"/>
        <v>9936</v>
      </c>
      <c r="G169" s="4"/>
      <c r="H169" s="4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ht="12.75" customHeight="1">
      <c r="A170" s="81"/>
      <c r="B170" s="71" t="s">
        <v>111</v>
      </c>
      <c r="C170" s="82" t="s">
        <v>26</v>
      </c>
      <c r="D170" s="83">
        <v>82.8</v>
      </c>
      <c r="E170" s="83">
        <v>80.0</v>
      </c>
      <c r="F170" s="83">
        <f t="shared" si="15"/>
        <v>6624</v>
      </c>
      <c r="G170" s="4"/>
      <c r="H170" s="4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ht="12.75" customHeight="1">
      <c r="A171" s="81"/>
      <c r="B171" s="71"/>
      <c r="C171" s="82"/>
      <c r="D171" s="83"/>
      <c r="E171" s="83"/>
      <c r="F171" s="83"/>
      <c r="G171" s="4"/>
      <c r="H171" s="4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ht="15.75" customHeight="1">
      <c r="A172" s="75"/>
      <c r="B172" s="80" t="s">
        <v>44</v>
      </c>
      <c r="C172" s="77"/>
      <c r="D172" s="77"/>
      <c r="E172" s="77"/>
      <c r="F172" s="78">
        <f>SUM(F136:F171)</f>
        <v>426861</v>
      </c>
      <c r="G172" s="4"/>
      <c r="H172" s="4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ht="12.75" customHeight="1">
      <c r="A173" s="43"/>
      <c r="B173" s="7"/>
      <c r="C173" s="5"/>
      <c r="D173" s="5"/>
      <c r="E173" s="5"/>
      <c r="F173" s="5"/>
      <c r="G173" s="4"/>
      <c r="H173" s="4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ht="15.75" customHeight="1">
      <c r="A174" s="54" t="s">
        <v>116</v>
      </c>
      <c r="B174" s="55"/>
      <c r="C174" s="56"/>
      <c r="D174" s="55"/>
      <c r="E174" s="55"/>
      <c r="F174" s="57"/>
      <c r="G174" s="4"/>
      <c r="H174" s="4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ht="15.75" customHeight="1">
      <c r="A175" s="58"/>
      <c r="B175" s="59" t="s">
        <v>18</v>
      </c>
      <c r="C175" s="59" t="s">
        <v>46</v>
      </c>
      <c r="D175" s="60" t="s">
        <v>47</v>
      </c>
      <c r="E175" s="61" t="s">
        <v>21</v>
      </c>
      <c r="F175" s="57"/>
      <c r="G175" s="4"/>
      <c r="H175" s="4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ht="15.75" customHeight="1">
      <c r="A176" s="62"/>
      <c r="B176" s="63"/>
      <c r="C176" s="63"/>
      <c r="D176" s="64"/>
      <c r="E176" s="65" t="s">
        <v>46</v>
      </c>
      <c r="F176" s="65" t="s">
        <v>48</v>
      </c>
      <c r="G176" s="4"/>
      <c r="H176" s="4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ht="12.75" customHeight="1">
      <c r="A177" s="66"/>
      <c r="B177" s="67" t="s">
        <v>24</v>
      </c>
      <c r="C177" s="68"/>
      <c r="D177" s="69"/>
      <c r="E177" s="69"/>
      <c r="F177" s="69"/>
      <c r="G177" s="4"/>
      <c r="H177" s="4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ht="12.75" customHeight="1">
      <c r="A178" s="81"/>
      <c r="B178" s="71" t="s">
        <v>117</v>
      </c>
      <c r="C178" s="82" t="s">
        <v>26</v>
      </c>
      <c r="D178" s="83">
        <v>5.0</v>
      </c>
      <c r="E178" s="83">
        <v>1500.0</v>
      </c>
      <c r="F178" s="83">
        <f t="shared" ref="F178:F183" si="16">D178*E178</f>
        <v>7500</v>
      </c>
      <c r="G178" s="4"/>
      <c r="H178" s="4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ht="12.75" customHeight="1">
      <c r="A179" s="81"/>
      <c r="B179" s="71" t="s">
        <v>118</v>
      </c>
      <c r="C179" s="82" t="s">
        <v>26</v>
      </c>
      <c r="D179" s="83">
        <v>5.0</v>
      </c>
      <c r="E179" s="83">
        <v>300.0</v>
      </c>
      <c r="F179" s="83">
        <f t="shared" si="16"/>
        <v>1500</v>
      </c>
      <c r="G179" s="4"/>
      <c r="H179" s="4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ht="12.75" customHeight="1">
      <c r="A180" s="81"/>
      <c r="B180" s="71" t="s">
        <v>119</v>
      </c>
      <c r="C180" s="82" t="s">
        <v>26</v>
      </c>
      <c r="D180" s="83">
        <v>64.0</v>
      </c>
      <c r="E180" s="83">
        <v>150.0</v>
      </c>
      <c r="F180" s="83">
        <f t="shared" si="16"/>
        <v>9600</v>
      </c>
      <c r="G180" s="4"/>
      <c r="H180" s="4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ht="12.75" customHeight="1">
      <c r="A181" s="81"/>
      <c r="B181" s="71" t="s">
        <v>120</v>
      </c>
      <c r="C181" s="82" t="s">
        <v>26</v>
      </c>
      <c r="D181" s="83">
        <v>64.0</v>
      </c>
      <c r="E181" s="83">
        <v>900.0</v>
      </c>
      <c r="F181" s="83">
        <f t="shared" si="16"/>
        <v>57600</v>
      </c>
      <c r="G181" s="4"/>
      <c r="H181" s="4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ht="12.75" customHeight="1">
      <c r="A182" s="81"/>
      <c r="B182" s="71" t="s">
        <v>121</v>
      </c>
      <c r="C182" s="82" t="s">
        <v>28</v>
      </c>
      <c r="D182" s="83">
        <v>68.8</v>
      </c>
      <c r="E182" s="83">
        <v>450.0</v>
      </c>
      <c r="F182" s="83">
        <f t="shared" si="16"/>
        <v>30960</v>
      </c>
      <c r="G182" s="4"/>
      <c r="H182" s="4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ht="12.75" customHeight="1">
      <c r="A183" s="81"/>
      <c r="B183" s="71" t="s">
        <v>122</v>
      </c>
      <c r="C183" s="82" t="s">
        <v>28</v>
      </c>
      <c r="D183" s="83">
        <v>68.8</v>
      </c>
      <c r="E183" s="83">
        <v>400.0</v>
      </c>
      <c r="F183" s="83">
        <f t="shared" si="16"/>
        <v>27520</v>
      </c>
      <c r="G183" s="4"/>
      <c r="H183" s="4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ht="12.75" customHeight="1">
      <c r="A184" s="81"/>
      <c r="B184" s="71"/>
      <c r="C184" s="82"/>
      <c r="D184" s="83"/>
      <c r="E184" s="83"/>
      <c r="F184" s="83"/>
      <c r="G184" s="4"/>
      <c r="H184" s="4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ht="12.75" customHeight="1">
      <c r="A185" s="66"/>
      <c r="B185" s="74" t="s">
        <v>70</v>
      </c>
      <c r="C185" s="68"/>
      <c r="D185" s="69"/>
      <c r="E185" s="69"/>
      <c r="F185" s="69"/>
      <c r="G185" s="4"/>
      <c r="H185" s="4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ht="12.75" customHeight="1">
      <c r="A186" s="81"/>
      <c r="B186" s="71" t="s">
        <v>123</v>
      </c>
      <c r="C186" s="82" t="s">
        <v>26</v>
      </c>
      <c r="D186" s="83">
        <f>2.3+2.9+1.5</f>
        <v>6.7</v>
      </c>
      <c r="E186" s="83">
        <v>1500.0</v>
      </c>
      <c r="F186" s="83">
        <f t="shared" ref="F186:F194" si="17">D186*E186</f>
        <v>10050</v>
      </c>
      <c r="G186" s="4"/>
      <c r="H186" s="4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ht="12.75" customHeight="1">
      <c r="A187" s="81"/>
      <c r="B187" s="71" t="s">
        <v>124</v>
      </c>
      <c r="C187" s="82" t="s">
        <v>26</v>
      </c>
      <c r="D187" s="83">
        <f>4.9+10.1+3.8+11.3+10.4+1.2+16.3+7.8+2.7</f>
        <v>68.5</v>
      </c>
      <c r="E187" s="83">
        <v>300.0</v>
      </c>
      <c r="F187" s="83">
        <f t="shared" si="17"/>
        <v>20550</v>
      </c>
      <c r="G187" s="4"/>
      <c r="H187" s="4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ht="12.75" customHeight="1">
      <c r="A188" s="81"/>
      <c r="B188" s="71" t="s">
        <v>125</v>
      </c>
      <c r="C188" s="82" t="s">
        <v>26</v>
      </c>
      <c r="D188" s="83">
        <f>24.3+3.8+20.7+19.5+10.6+8+6.4+9.5</f>
        <v>102.8</v>
      </c>
      <c r="E188" s="83">
        <v>900.0</v>
      </c>
      <c r="F188" s="83">
        <f t="shared" si="17"/>
        <v>92520</v>
      </c>
      <c r="G188" s="4"/>
      <c r="H188" s="4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ht="12.75" customHeight="1">
      <c r="A189" s="81"/>
      <c r="B189" s="71" t="s">
        <v>126</v>
      </c>
      <c r="C189" s="82" t="s">
        <v>28</v>
      </c>
      <c r="D189" s="83">
        <v>4.3</v>
      </c>
      <c r="E189" s="83">
        <v>2000.0</v>
      </c>
      <c r="F189" s="83">
        <f t="shared" si="17"/>
        <v>8600</v>
      </c>
      <c r="G189" s="4"/>
      <c r="H189" s="4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ht="12.75" customHeight="1">
      <c r="A190" s="81"/>
      <c r="B190" s="71" t="s">
        <v>127</v>
      </c>
      <c r="C190" s="82" t="s">
        <v>32</v>
      </c>
      <c r="D190" s="83">
        <v>7.0</v>
      </c>
      <c r="E190" s="83">
        <v>450.0</v>
      </c>
      <c r="F190" s="83">
        <f t="shared" si="17"/>
        <v>3150</v>
      </c>
      <c r="G190" s="4"/>
      <c r="H190" s="4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ht="12.75" customHeight="1">
      <c r="A191" s="81"/>
      <c r="B191" s="71" t="s">
        <v>128</v>
      </c>
      <c r="C191" s="82" t="s">
        <v>28</v>
      </c>
      <c r="D191" s="83">
        <v>1.2</v>
      </c>
      <c r="E191" s="83">
        <v>1200.0</v>
      </c>
      <c r="F191" s="83">
        <f t="shared" si="17"/>
        <v>1440</v>
      </c>
      <c r="G191" s="4"/>
      <c r="H191" s="4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ht="12.75" customHeight="1">
      <c r="A192" s="81"/>
      <c r="B192" s="71" t="s">
        <v>129</v>
      </c>
      <c r="C192" s="82" t="s">
        <v>32</v>
      </c>
      <c r="D192" s="83">
        <v>4.0</v>
      </c>
      <c r="E192" s="83">
        <v>1200.0</v>
      </c>
      <c r="F192" s="83">
        <f t="shared" si="17"/>
        <v>4800</v>
      </c>
      <c r="G192" s="4"/>
      <c r="H192" s="4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ht="12.75" customHeight="1">
      <c r="A193" s="81"/>
      <c r="B193" s="71" t="s">
        <v>130</v>
      </c>
      <c r="C193" s="82" t="s">
        <v>131</v>
      </c>
      <c r="D193" s="83">
        <v>1.0</v>
      </c>
      <c r="E193" s="83">
        <v>3000.0</v>
      </c>
      <c r="F193" s="83">
        <f t="shared" si="17"/>
        <v>3000</v>
      </c>
      <c r="G193" s="4"/>
      <c r="H193" s="4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ht="12.75" customHeight="1">
      <c r="A194" s="81"/>
      <c r="B194" s="71" t="s">
        <v>132</v>
      </c>
      <c r="C194" s="82" t="s">
        <v>26</v>
      </c>
      <c r="D194" s="83">
        <v>8.4</v>
      </c>
      <c r="E194" s="83">
        <v>1000.0</v>
      </c>
      <c r="F194" s="83">
        <f t="shared" si="17"/>
        <v>8400</v>
      </c>
      <c r="G194" s="4"/>
      <c r="H194" s="4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ht="12.75" customHeight="1">
      <c r="A195" s="81"/>
      <c r="B195" s="71"/>
      <c r="C195" s="82"/>
      <c r="D195" s="83"/>
      <c r="E195" s="83"/>
      <c r="F195" s="83"/>
      <c r="G195" s="4"/>
      <c r="H195" s="4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ht="12.75" customHeight="1">
      <c r="A196" s="66"/>
      <c r="B196" s="74" t="s">
        <v>133</v>
      </c>
      <c r="C196" s="68"/>
      <c r="D196" s="69"/>
      <c r="E196" s="69"/>
      <c r="F196" s="69"/>
      <c r="G196" s="4"/>
      <c r="H196" s="4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ht="12.75" customHeight="1">
      <c r="A197" s="81"/>
      <c r="B197" s="71" t="s">
        <v>134</v>
      </c>
      <c r="C197" s="82" t="s">
        <v>28</v>
      </c>
      <c r="D197" s="83">
        <v>27.0</v>
      </c>
      <c r="E197" s="83">
        <v>300.0</v>
      </c>
      <c r="F197" s="83">
        <f t="shared" ref="F197:F198" si="18">D197*E197</f>
        <v>8100</v>
      </c>
      <c r="G197" s="4"/>
      <c r="H197" s="4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ht="12.75" customHeight="1">
      <c r="A198" s="81"/>
      <c r="B198" s="71" t="s">
        <v>135</v>
      </c>
      <c r="C198" s="82" t="s">
        <v>28</v>
      </c>
      <c r="D198" s="83">
        <v>7.0</v>
      </c>
      <c r="E198" s="83">
        <v>1000.0</v>
      </c>
      <c r="F198" s="83">
        <f t="shared" si="18"/>
        <v>7000</v>
      </c>
      <c r="G198" s="4"/>
      <c r="H198" s="4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ht="12.75" customHeight="1">
      <c r="A199" s="81"/>
      <c r="B199" s="71"/>
      <c r="C199" s="82"/>
      <c r="D199" s="83"/>
      <c r="E199" s="83"/>
      <c r="F199" s="83"/>
      <c r="G199" s="4"/>
      <c r="H199" s="4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ht="12.75" customHeight="1">
      <c r="A200" s="66"/>
      <c r="B200" s="74" t="s">
        <v>110</v>
      </c>
      <c r="C200" s="68"/>
      <c r="D200" s="69"/>
      <c r="E200" s="69"/>
      <c r="F200" s="69"/>
      <c r="G200" s="4"/>
      <c r="H200" s="4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ht="12.75" customHeight="1">
      <c r="A201" s="81"/>
      <c r="B201" s="71" t="s">
        <v>136</v>
      </c>
      <c r="C201" s="82" t="s">
        <v>26</v>
      </c>
      <c r="D201" s="83">
        <v>82.8</v>
      </c>
      <c r="E201" s="83">
        <v>350.0</v>
      </c>
      <c r="F201" s="83">
        <f t="shared" ref="F201:F205" si="19">D201*E201</f>
        <v>28980</v>
      </c>
      <c r="G201" s="4"/>
      <c r="H201" s="4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ht="12.75" customHeight="1">
      <c r="A202" s="81"/>
      <c r="B202" s="71" t="s">
        <v>137</v>
      </c>
      <c r="C202" s="82" t="s">
        <v>28</v>
      </c>
      <c r="D202" s="83">
        <f>67.7</f>
        <v>67.7</v>
      </c>
      <c r="E202" s="83">
        <v>600.0</v>
      </c>
      <c r="F202" s="83">
        <f t="shared" si="19"/>
        <v>40620</v>
      </c>
      <c r="G202" s="4"/>
      <c r="H202" s="4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ht="12.75" customHeight="1">
      <c r="A203" s="81"/>
      <c r="B203" s="71" t="s">
        <v>122</v>
      </c>
      <c r="C203" s="82" t="s">
        <v>28</v>
      </c>
      <c r="D203" s="83">
        <f>D202</f>
        <v>67.7</v>
      </c>
      <c r="E203" s="83">
        <v>450.0</v>
      </c>
      <c r="F203" s="83">
        <f t="shared" si="19"/>
        <v>30465</v>
      </c>
      <c r="G203" s="4"/>
      <c r="H203" s="4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ht="12.75" customHeight="1">
      <c r="A204" s="81"/>
      <c r="B204" s="71" t="s">
        <v>138</v>
      </c>
      <c r="C204" s="82" t="s">
        <v>28</v>
      </c>
      <c r="D204" s="83">
        <f>11.6+27.7+9.6+15+4.5</f>
        <v>68.4</v>
      </c>
      <c r="E204" s="83">
        <v>600.0</v>
      </c>
      <c r="F204" s="83">
        <f t="shared" si="19"/>
        <v>41040</v>
      </c>
      <c r="G204" s="4"/>
      <c r="H204" s="4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ht="12.75" customHeight="1">
      <c r="A205" s="81"/>
      <c r="B205" s="71" t="s">
        <v>139</v>
      </c>
      <c r="C205" s="82" t="s">
        <v>28</v>
      </c>
      <c r="D205" s="83">
        <f>D204</f>
        <v>68.4</v>
      </c>
      <c r="E205" s="83">
        <v>450.0</v>
      </c>
      <c r="F205" s="83">
        <f t="shared" si="19"/>
        <v>30780</v>
      </c>
      <c r="G205" s="4"/>
      <c r="H205" s="4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ht="12.75" customHeight="1">
      <c r="A206" s="81"/>
      <c r="B206" s="71"/>
      <c r="C206" s="82"/>
      <c r="D206" s="83"/>
      <c r="E206" s="83"/>
      <c r="F206" s="83"/>
      <c r="G206" s="4"/>
      <c r="H206" s="4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ht="15.75" customHeight="1">
      <c r="A207" s="75"/>
      <c r="B207" s="80" t="s">
        <v>44</v>
      </c>
      <c r="C207" s="77"/>
      <c r="D207" s="77"/>
      <c r="E207" s="77"/>
      <c r="F207" s="78">
        <f>SUM(F177:F206)</f>
        <v>474175</v>
      </c>
      <c r="G207" s="4"/>
      <c r="H207" s="4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ht="12.75" customHeight="1">
      <c r="A208" s="43"/>
      <c r="B208" s="7"/>
      <c r="C208" s="5"/>
      <c r="D208" s="5"/>
      <c r="E208" s="5"/>
      <c r="F208" s="5"/>
      <c r="G208" s="4"/>
      <c r="H208" s="4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ht="15.75" customHeight="1">
      <c r="A209" s="54" t="s">
        <v>140</v>
      </c>
      <c r="B209" s="55"/>
      <c r="C209" s="56"/>
      <c r="D209" s="55"/>
      <c r="E209" s="55"/>
      <c r="F209" s="57"/>
      <c r="G209" s="4"/>
      <c r="H209" s="4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ht="15.75" customHeight="1">
      <c r="A210" s="58"/>
      <c r="B210" s="59" t="s">
        <v>18</v>
      </c>
      <c r="C210" s="59" t="s">
        <v>46</v>
      </c>
      <c r="D210" s="60" t="s">
        <v>47</v>
      </c>
      <c r="E210" s="61" t="s">
        <v>21</v>
      </c>
      <c r="F210" s="57"/>
      <c r="G210" s="4"/>
      <c r="H210" s="4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ht="15.75" customHeight="1">
      <c r="A211" s="62"/>
      <c r="B211" s="63"/>
      <c r="C211" s="63"/>
      <c r="D211" s="64"/>
      <c r="E211" s="65" t="s">
        <v>46</v>
      </c>
      <c r="F211" s="65" t="s">
        <v>48</v>
      </c>
      <c r="G211" s="4"/>
      <c r="H211" s="4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ht="12.75" customHeight="1">
      <c r="A212" s="66"/>
      <c r="B212" s="67" t="s">
        <v>24</v>
      </c>
      <c r="C212" s="68"/>
      <c r="D212" s="69"/>
      <c r="E212" s="69"/>
      <c r="F212" s="69"/>
      <c r="G212" s="4"/>
      <c r="H212" s="4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ht="12.75" customHeight="1">
      <c r="A213" s="81"/>
      <c r="B213" s="71" t="s">
        <v>141</v>
      </c>
      <c r="C213" s="82" t="s">
        <v>26</v>
      </c>
      <c r="D213" s="83">
        <v>6.8</v>
      </c>
      <c r="E213" s="83">
        <v>60.0</v>
      </c>
      <c r="F213" s="83">
        <f t="shared" ref="F213:F216" si="20">D213*E213</f>
        <v>408</v>
      </c>
      <c r="G213" s="4"/>
      <c r="H213" s="4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ht="12.75" customHeight="1">
      <c r="A214" s="81"/>
      <c r="B214" s="71" t="s">
        <v>142</v>
      </c>
      <c r="C214" s="82" t="s">
        <v>26</v>
      </c>
      <c r="D214" s="83">
        <v>6.8</v>
      </c>
      <c r="E214" s="83">
        <v>450.0</v>
      </c>
      <c r="F214" s="83">
        <f t="shared" si="20"/>
        <v>3060</v>
      </c>
      <c r="G214" s="4"/>
      <c r="H214" s="4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ht="12.75" customHeight="1">
      <c r="A215" s="81"/>
      <c r="B215" s="71" t="s">
        <v>117</v>
      </c>
      <c r="C215" s="82" t="s">
        <v>26</v>
      </c>
      <c r="D215" s="83">
        <v>6.8</v>
      </c>
      <c r="E215" s="83">
        <v>1500.0</v>
      </c>
      <c r="F215" s="83">
        <f t="shared" si="20"/>
        <v>10200</v>
      </c>
      <c r="G215" s="4"/>
      <c r="H215" s="4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ht="12.75" customHeight="1">
      <c r="A216" s="81"/>
      <c r="B216" s="71" t="s">
        <v>118</v>
      </c>
      <c r="C216" s="82" t="s">
        <v>26</v>
      </c>
      <c r="D216" s="83">
        <v>6.8</v>
      </c>
      <c r="E216" s="83">
        <v>300.0</v>
      </c>
      <c r="F216" s="83">
        <f t="shared" si="20"/>
        <v>2040</v>
      </c>
      <c r="G216" s="4"/>
      <c r="H216" s="4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ht="12.75" customHeight="1">
      <c r="A217" s="81"/>
      <c r="B217" s="71"/>
      <c r="C217" s="82"/>
      <c r="D217" s="83"/>
      <c r="E217" s="83"/>
      <c r="F217" s="83"/>
      <c r="G217" s="4"/>
      <c r="H217" s="4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ht="12.75" customHeight="1">
      <c r="A218" s="66"/>
      <c r="B218" s="74" t="s">
        <v>70</v>
      </c>
      <c r="C218" s="68"/>
      <c r="D218" s="69"/>
      <c r="E218" s="69"/>
      <c r="F218" s="69"/>
      <c r="G218" s="4"/>
      <c r="H218" s="4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ht="12.75" customHeight="1">
      <c r="A219" s="81"/>
      <c r="B219" s="71" t="s">
        <v>71</v>
      </c>
      <c r="C219" s="82" t="s">
        <v>26</v>
      </c>
      <c r="D219" s="83">
        <v>39.2</v>
      </c>
      <c r="E219" s="83">
        <v>60.0</v>
      </c>
      <c r="F219" s="83">
        <f t="shared" ref="F219:F232" si="21">D219*E219</f>
        <v>2352</v>
      </c>
      <c r="G219" s="4"/>
      <c r="H219" s="4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ht="12.75" customHeight="1">
      <c r="A220" s="81"/>
      <c r="B220" s="71" t="s">
        <v>143</v>
      </c>
      <c r="C220" s="82" t="s">
        <v>28</v>
      </c>
      <c r="D220" s="83">
        <v>5.0</v>
      </c>
      <c r="E220" s="83">
        <v>1200.0</v>
      </c>
      <c r="F220" s="83">
        <f t="shared" si="21"/>
        <v>6000</v>
      </c>
      <c r="G220" s="4"/>
      <c r="H220" s="4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ht="12.75" customHeight="1">
      <c r="A221" s="81"/>
      <c r="B221" s="71" t="s">
        <v>144</v>
      </c>
      <c r="C221" s="82" t="s">
        <v>26</v>
      </c>
      <c r="D221" s="83">
        <v>19.0</v>
      </c>
      <c r="E221" s="83">
        <v>1200.0</v>
      </c>
      <c r="F221" s="83">
        <f t="shared" si="21"/>
        <v>22800</v>
      </c>
      <c r="G221" s="4"/>
      <c r="H221" s="4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ht="12.75" customHeight="1">
      <c r="A222" s="81"/>
      <c r="B222" s="71" t="s">
        <v>89</v>
      </c>
      <c r="C222" s="82" t="s">
        <v>28</v>
      </c>
      <c r="D222" s="83">
        <v>5.0</v>
      </c>
      <c r="E222" s="83">
        <v>800.0</v>
      </c>
      <c r="F222" s="83">
        <f t="shared" si="21"/>
        <v>4000</v>
      </c>
      <c r="G222" s="4"/>
      <c r="H222" s="4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ht="12.75" customHeight="1">
      <c r="A223" s="81"/>
      <c r="B223" s="71" t="s">
        <v>145</v>
      </c>
      <c r="C223" s="82" t="s">
        <v>91</v>
      </c>
      <c r="D223" s="83">
        <v>3.0</v>
      </c>
      <c r="E223" s="83">
        <v>3000.0</v>
      </c>
      <c r="F223" s="83">
        <f t="shared" si="21"/>
        <v>9000</v>
      </c>
      <c r="G223" s="4"/>
      <c r="H223" s="4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ht="12.75" customHeight="1">
      <c r="A224" s="81"/>
      <c r="B224" s="71" t="s">
        <v>146</v>
      </c>
      <c r="C224" s="82" t="s">
        <v>32</v>
      </c>
      <c r="D224" s="83">
        <v>1.0</v>
      </c>
      <c r="E224" s="83">
        <v>3000.0</v>
      </c>
      <c r="F224" s="83">
        <f t="shared" si="21"/>
        <v>3000</v>
      </c>
      <c r="G224" s="4"/>
      <c r="H224" s="4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ht="12.75" customHeight="1">
      <c r="A225" s="81"/>
      <c r="B225" s="71" t="s">
        <v>123</v>
      </c>
      <c r="C225" s="82" t="s">
        <v>26</v>
      </c>
      <c r="D225" s="83">
        <f>11.6+15.3+2</f>
        <v>28.9</v>
      </c>
      <c r="E225" s="83">
        <v>1500.0</v>
      </c>
      <c r="F225" s="83">
        <f t="shared" si="21"/>
        <v>43350</v>
      </c>
      <c r="G225" s="4"/>
      <c r="H225" s="4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ht="12.75" customHeight="1">
      <c r="A226" s="81"/>
      <c r="B226" s="71" t="s">
        <v>147</v>
      </c>
      <c r="C226" s="82" t="s">
        <v>91</v>
      </c>
      <c r="D226" s="83">
        <f>D223</f>
        <v>3</v>
      </c>
      <c r="E226" s="83">
        <v>5000.0</v>
      </c>
      <c r="F226" s="83">
        <f t="shared" si="21"/>
        <v>15000</v>
      </c>
      <c r="G226" s="4"/>
      <c r="H226" s="4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ht="12.75" customHeight="1">
      <c r="A227" s="81"/>
      <c r="B227" s="71" t="s">
        <v>118</v>
      </c>
      <c r="C227" s="82" t="s">
        <v>26</v>
      </c>
      <c r="D227" s="83">
        <v>28.9</v>
      </c>
      <c r="E227" s="83">
        <v>300.0</v>
      </c>
      <c r="F227" s="83">
        <f t="shared" si="21"/>
        <v>8670</v>
      </c>
      <c r="G227" s="4"/>
      <c r="H227" s="4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ht="12.75" customHeight="1">
      <c r="A228" s="81"/>
      <c r="B228" s="71" t="s">
        <v>127</v>
      </c>
      <c r="C228" s="82" t="s">
        <v>32</v>
      </c>
      <c r="D228" s="83">
        <v>22.0</v>
      </c>
      <c r="E228" s="83">
        <v>450.0</v>
      </c>
      <c r="F228" s="83">
        <f t="shared" si="21"/>
        <v>9900</v>
      </c>
      <c r="G228" s="4"/>
      <c r="H228" s="4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ht="12.75" customHeight="1">
      <c r="A229" s="81"/>
      <c r="B229" s="71" t="s">
        <v>148</v>
      </c>
      <c r="C229" s="82" t="s">
        <v>26</v>
      </c>
      <c r="D229" s="83">
        <v>6.0</v>
      </c>
      <c r="E229" s="83">
        <v>900.0</v>
      </c>
      <c r="F229" s="83">
        <f t="shared" si="21"/>
        <v>5400</v>
      </c>
      <c r="G229" s="4"/>
      <c r="H229" s="4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ht="12.75" customHeight="1">
      <c r="A230" s="81"/>
      <c r="B230" s="71" t="s">
        <v>149</v>
      </c>
      <c r="C230" s="82" t="s">
        <v>28</v>
      </c>
      <c r="D230" s="83">
        <v>5.0</v>
      </c>
      <c r="E230" s="83">
        <v>4000.0</v>
      </c>
      <c r="F230" s="83">
        <f t="shared" si="21"/>
        <v>20000</v>
      </c>
      <c r="G230" s="4"/>
      <c r="H230" s="4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ht="12.75" customHeight="1">
      <c r="A231" s="81"/>
      <c r="B231" s="71" t="s">
        <v>150</v>
      </c>
      <c r="C231" s="82" t="s">
        <v>28</v>
      </c>
      <c r="D231" s="83">
        <v>5.0</v>
      </c>
      <c r="E231" s="83">
        <v>500.0</v>
      </c>
      <c r="F231" s="83">
        <f t="shared" si="21"/>
        <v>2500</v>
      </c>
      <c r="G231" s="4"/>
      <c r="H231" s="4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ht="12.75" customHeight="1">
      <c r="A232" s="81"/>
      <c r="B232" s="71" t="s">
        <v>151</v>
      </c>
      <c r="C232" s="82" t="s">
        <v>28</v>
      </c>
      <c r="D232" s="83">
        <v>45.0</v>
      </c>
      <c r="E232" s="83">
        <v>700.0</v>
      </c>
      <c r="F232" s="83">
        <f t="shared" si="21"/>
        <v>31500</v>
      </c>
      <c r="G232" s="4"/>
      <c r="H232" s="4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ht="12.75" customHeight="1">
      <c r="A233" s="81"/>
      <c r="B233" s="71"/>
      <c r="C233" s="82"/>
      <c r="D233" s="83"/>
      <c r="E233" s="83"/>
      <c r="F233" s="83"/>
      <c r="G233" s="4"/>
      <c r="H233" s="4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ht="12.75" hidden="1" customHeight="1">
      <c r="A234" s="66"/>
      <c r="B234" s="74" t="s">
        <v>110</v>
      </c>
      <c r="C234" s="68"/>
      <c r="D234" s="69"/>
      <c r="E234" s="69"/>
      <c r="F234" s="69"/>
      <c r="G234" s="4"/>
      <c r="H234" s="4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ht="12.75" hidden="1" customHeight="1">
      <c r="A235" s="81"/>
      <c r="B235" s="71"/>
      <c r="C235" s="82"/>
      <c r="D235" s="83"/>
      <c r="E235" s="83"/>
      <c r="F235" s="83">
        <f t="shared" ref="F235:F236" si="22">D235*E235</f>
        <v>0</v>
      </c>
      <c r="G235" s="4"/>
      <c r="H235" s="4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ht="12.75" hidden="1" customHeight="1">
      <c r="A236" s="81"/>
      <c r="B236" s="71"/>
      <c r="C236" s="82"/>
      <c r="D236" s="83"/>
      <c r="E236" s="83"/>
      <c r="F236" s="83">
        <f t="shared" si="22"/>
        <v>0</v>
      </c>
      <c r="G236" s="4"/>
      <c r="H236" s="4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ht="12.75" customHeight="1">
      <c r="A237" s="66"/>
      <c r="B237" s="74" t="s">
        <v>73</v>
      </c>
      <c r="C237" s="68"/>
      <c r="D237" s="69"/>
      <c r="E237" s="69"/>
      <c r="F237" s="69"/>
      <c r="G237" s="4"/>
      <c r="H237" s="4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ht="12.75" customHeight="1">
      <c r="A238" s="81"/>
      <c r="B238" s="71" t="s">
        <v>152</v>
      </c>
      <c r="C238" s="82" t="s">
        <v>32</v>
      </c>
      <c r="D238" s="83">
        <v>1.0</v>
      </c>
      <c r="E238" s="83">
        <v>500.0</v>
      </c>
      <c r="F238" s="83">
        <f t="shared" ref="F238:F253" si="23">D238*E238</f>
        <v>500</v>
      </c>
      <c r="G238" s="4"/>
      <c r="H238" s="4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ht="12.75" customHeight="1">
      <c r="A239" s="81"/>
      <c r="B239" s="71" t="s">
        <v>153</v>
      </c>
      <c r="C239" s="82" t="s">
        <v>131</v>
      </c>
      <c r="D239" s="83">
        <v>1.0</v>
      </c>
      <c r="E239" s="83">
        <v>1000.0</v>
      </c>
      <c r="F239" s="83">
        <f t="shared" si="23"/>
        <v>1000</v>
      </c>
      <c r="G239" s="4"/>
      <c r="H239" s="4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ht="12.75" customHeight="1">
      <c r="A240" s="81"/>
      <c r="B240" s="71" t="s">
        <v>154</v>
      </c>
      <c r="C240" s="82" t="s">
        <v>28</v>
      </c>
      <c r="D240" s="83">
        <v>4.0</v>
      </c>
      <c r="E240" s="83">
        <v>1200.0</v>
      </c>
      <c r="F240" s="83">
        <f t="shared" si="23"/>
        <v>4800</v>
      </c>
      <c r="G240" s="4"/>
      <c r="H240" s="4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ht="12.75" customHeight="1">
      <c r="A241" s="81"/>
      <c r="B241" s="71" t="s">
        <v>155</v>
      </c>
      <c r="C241" s="82" t="s">
        <v>28</v>
      </c>
      <c r="D241" s="83">
        <v>4.0</v>
      </c>
      <c r="E241" s="83">
        <v>100.0</v>
      </c>
      <c r="F241" s="83">
        <f t="shared" si="23"/>
        <v>400</v>
      </c>
      <c r="G241" s="4"/>
      <c r="H241" s="4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ht="12.75" customHeight="1">
      <c r="A242" s="81"/>
      <c r="B242" s="71" t="s">
        <v>156</v>
      </c>
      <c r="C242" s="82" t="s">
        <v>32</v>
      </c>
      <c r="D242" s="83">
        <v>1.0</v>
      </c>
      <c r="E242" s="83">
        <v>4000.0</v>
      </c>
      <c r="F242" s="83">
        <f t="shared" si="23"/>
        <v>4000</v>
      </c>
      <c r="G242" s="4"/>
      <c r="H242" s="4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ht="12.75" customHeight="1">
      <c r="A243" s="81"/>
      <c r="B243" s="71" t="s">
        <v>157</v>
      </c>
      <c r="C243" s="82" t="s">
        <v>32</v>
      </c>
      <c r="D243" s="83">
        <v>2.0</v>
      </c>
      <c r="E243" s="83">
        <v>5000.0</v>
      </c>
      <c r="F243" s="83">
        <f t="shared" si="23"/>
        <v>10000</v>
      </c>
      <c r="G243" s="4"/>
      <c r="H243" s="4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ht="12.75" customHeight="1">
      <c r="A244" s="81"/>
      <c r="B244" s="71" t="s">
        <v>158</v>
      </c>
      <c r="C244" s="82" t="s">
        <v>32</v>
      </c>
      <c r="D244" s="83">
        <v>18.0</v>
      </c>
      <c r="E244" s="83">
        <v>1500.0</v>
      </c>
      <c r="F244" s="83">
        <f t="shared" si="23"/>
        <v>27000</v>
      </c>
      <c r="G244" s="4"/>
      <c r="H244" s="4"/>
      <c r="I244" s="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ht="12.75" customHeight="1">
      <c r="A245" s="81"/>
      <c r="B245" s="71" t="s">
        <v>159</v>
      </c>
      <c r="C245" s="82" t="s">
        <v>32</v>
      </c>
      <c r="D245" s="83">
        <v>1.0</v>
      </c>
      <c r="E245" s="83">
        <v>3500.0</v>
      </c>
      <c r="F245" s="83">
        <f t="shared" si="23"/>
        <v>3500</v>
      </c>
      <c r="G245" s="4"/>
      <c r="H245" s="4"/>
      <c r="I245" s="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ht="12.75" customHeight="1">
      <c r="A246" s="81"/>
      <c r="B246" s="71" t="s">
        <v>160</v>
      </c>
      <c r="C246" s="82" t="s">
        <v>32</v>
      </c>
      <c r="D246" s="83">
        <v>1.0</v>
      </c>
      <c r="E246" s="83">
        <v>3500.0</v>
      </c>
      <c r="F246" s="83">
        <f t="shared" si="23"/>
        <v>3500</v>
      </c>
      <c r="G246" s="4"/>
      <c r="H246" s="4"/>
      <c r="I246" s="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ht="12.75" customHeight="1">
      <c r="A247" s="81"/>
      <c r="B247" s="71" t="s">
        <v>161</v>
      </c>
      <c r="C247" s="82" t="s">
        <v>32</v>
      </c>
      <c r="D247" s="83">
        <v>2.0</v>
      </c>
      <c r="E247" s="83">
        <v>2500.0</v>
      </c>
      <c r="F247" s="83">
        <f t="shared" si="23"/>
        <v>5000</v>
      </c>
      <c r="G247" s="4"/>
      <c r="H247" s="4"/>
      <c r="I247" s="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ht="12.75" customHeight="1">
      <c r="A248" s="81"/>
      <c r="B248" s="71" t="s">
        <v>162</v>
      </c>
      <c r="C248" s="82" t="s">
        <v>32</v>
      </c>
      <c r="D248" s="83">
        <v>1.0</v>
      </c>
      <c r="E248" s="83">
        <v>5000.0</v>
      </c>
      <c r="F248" s="83">
        <f t="shared" si="23"/>
        <v>5000</v>
      </c>
      <c r="G248" s="4"/>
      <c r="H248" s="4"/>
      <c r="I248" s="5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ht="12.75" customHeight="1">
      <c r="A249" s="81"/>
      <c r="B249" s="71" t="s">
        <v>163</v>
      </c>
      <c r="C249" s="82" t="s">
        <v>32</v>
      </c>
      <c r="D249" s="83">
        <v>1.0</v>
      </c>
      <c r="E249" s="83">
        <v>1500.0</v>
      </c>
      <c r="F249" s="83">
        <f t="shared" si="23"/>
        <v>1500</v>
      </c>
      <c r="G249" s="4"/>
      <c r="H249" s="4"/>
      <c r="I249" s="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ht="12.75" customHeight="1">
      <c r="A250" s="81"/>
      <c r="B250" s="71" t="s">
        <v>164</v>
      </c>
      <c r="C250" s="82" t="s">
        <v>32</v>
      </c>
      <c r="D250" s="83">
        <v>3.0</v>
      </c>
      <c r="E250" s="83">
        <v>1000.0</v>
      </c>
      <c r="F250" s="83">
        <f t="shared" si="23"/>
        <v>3000</v>
      </c>
      <c r="G250" s="4"/>
      <c r="H250" s="4"/>
      <c r="I250" s="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ht="12.75" customHeight="1">
      <c r="A251" s="81"/>
      <c r="B251" s="71" t="s">
        <v>165</v>
      </c>
      <c r="C251" s="82" t="s">
        <v>32</v>
      </c>
      <c r="D251" s="83">
        <v>1.0</v>
      </c>
      <c r="E251" s="83">
        <v>2000.0</v>
      </c>
      <c r="F251" s="83">
        <f t="shared" si="23"/>
        <v>2000</v>
      </c>
      <c r="G251" s="4"/>
      <c r="H251" s="4"/>
      <c r="I251" s="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ht="12.75" customHeight="1">
      <c r="A252" s="81"/>
      <c r="B252" s="71" t="s">
        <v>166</v>
      </c>
      <c r="C252" s="82" t="s">
        <v>32</v>
      </c>
      <c r="D252" s="83">
        <v>1.0</v>
      </c>
      <c r="E252" s="83">
        <v>2500.0</v>
      </c>
      <c r="F252" s="83">
        <f t="shared" si="23"/>
        <v>2500</v>
      </c>
      <c r="G252" s="4"/>
      <c r="H252" s="4"/>
      <c r="I252" s="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ht="12.75" customHeight="1">
      <c r="A253" s="81"/>
      <c r="B253" s="71" t="s">
        <v>167</v>
      </c>
      <c r="C253" s="82" t="s">
        <v>32</v>
      </c>
      <c r="D253" s="83">
        <v>1.0</v>
      </c>
      <c r="E253" s="83">
        <v>1500.0</v>
      </c>
      <c r="F253" s="83">
        <f t="shared" si="23"/>
        <v>1500</v>
      </c>
      <c r="G253" s="4"/>
      <c r="H253" s="4"/>
      <c r="I253" s="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ht="12.75" customHeight="1">
      <c r="A254" s="81"/>
      <c r="B254" s="71"/>
      <c r="C254" s="82"/>
      <c r="D254" s="83"/>
      <c r="E254" s="83"/>
      <c r="F254" s="83"/>
      <c r="G254" s="4"/>
      <c r="H254" s="4"/>
      <c r="I254" s="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ht="15.75" customHeight="1">
      <c r="A255" s="75"/>
      <c r="B255" s="80" t="s">
        <v>44</v>
      </c>
      <c r="C255" s="77"/>
      <c r="D255" s="77"/>
      <c r="E255" s="77"/>
      <c r="F255" s="78">
        <f>SUM(F212:F254)</f>
        <v>274380</v>
      </c>
      <c r="G255" s="4"/>
      <c r="H255" s="4"/>
      <c r="I255" s="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ht="12.75" customHeight="1">
      <c r="A256" s="43"/>
      <c r="B256" s="7"/>
      <c r="C256" s="5"/>
      <c r="D256" s="5"/>
      <c r="E256" s="5"/>
      <c r="F256" s="5"/>
      <c r="G256" s="4"/>
      <c r="H256" s="4"/>
      <c r="I256" s="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ht="15.75" customHeight="1">
      <c r="A257" s="54" t="s">
        <v>168</v>
      </c>
      <c r="B257" s="55"/>
      <c r="C257" s="56"/>
      <c r="D257" s="55"/>
      <c r="E257" s="55"/>
      <c r="F257" s="57"/>
      <c r="G257" s="4"/>
      <c r="H257" s="4"/>
      <c r="I257" s="5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ht="15.75" customHeight="1">
      <c r="A258" s="58"/>
      <c r="B258" s="59" t="s">
        <v>18</v>
      </c>
      <c r="C258" s="59" t="s">
        <v>46</v>
      </c>
      <c r="D258" s="60" t="s">
        <v>47</v>
      </c>
      <c r="E258" s="61" t="s">
        <v>21</v>
      </c>
      <c r="F258" s="57"/>
      <c r="G258" s="4"/>
      <c r="H258" s="4"/>
      <c r="I258" s="5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ht="15.75" customHeight="1">
      <c r="A259" s="62"/>
      <c r="B259" s="63"/>
      <c r="C259" s="63"/>
      <c r="D259" s="64"/>
      <c r="E259" s="65" t="s">
        <v>46</v>
      </c>
      <c r="F259" s="65" t="s">
        <v>48</v>
      </c>
      <c r="G259" s="4"/>
      <c r="H259" s="4"/>
      <c r="I259" s="5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ht="12.75" customHeight="1">
      <c r="A260" s="66"/>
      <c r="B260" s="67" t="s">
        <v>24</v>
      </c>
      <c r="C260" s="68"/>
      <c r="D260" s="69"/>
      <c r="E260" s="69"/>
      <c r="F260" s="69"/>
      <c r="G260" s="4"/>
      <c r="H260" s="4"/>
      <c r="I260" s="5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ht="12.75" customHeight="1">
      <c r="A261" s="81"/>
      <c r="B261" s="71" t="s">
        <v>82</v>
      </c>
      <c r="C261" s="82" t="s">
        <v>26</v>
      </c>
      <c r="D261" s="83">
        <v>3.3</v>
      </c>
      <c r="E261" s="83">
        <v>60.0</v>
      </c>
      <c r="F261" s="83">
        <f t="shared" ref="F261:F263" si="24">D261*E261</f>
        <v>198</v>
      </c>
      <c r="G261" s="4"/>
      <c r="H261" s="4"/>
      <c r="I261" s="5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ht="12.75" customHeight="1">
      <c r="A262" s="81"/>
      <c r="B262" s="71" t="s">
        <v>117</v>
      </c>
      <c r="C262" s="82" t="s">
        <v>26</v>
      </c>
      <c r="D262" s="83">
        <v>3.3</v>
      </c>
      <c r="E262" s="83">
        <v>1500.0</v>
      </c>
      <c r="F262" s="83">
        <f t="shared" si="24"/>
        <v>4950</v>
      </c>
      <c r="G262" s="4"/>
      <c r="H262" s="4"/>
      <c r="I262" s="5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ht="12.75" customHeight="1">
      <c r="A263" s="81"/>
      <c r="B263" s="71" t="s">
        <v>118</v>
      </c>
      <c r="C263" s="82" t="s">
        <v>26</v>
      </c>
      <c r="D263" s="83">
        <v>3.3</v>
      </c>
      <c r="E263" s="83">
        <v>300.0</v>
      </c>
      <c r="F263" s="83">
        <f t="shared" si="24"/>
        <v>990</v>
      </c>
      <c r="G263" s="4"/>
      <c r="H263" s="4"/>
      <c r="I263" s="5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ht="12.75" customHeight="1">
      <c r="A264" s="81"/>
      <c r="B264" s="71"/>
      <c r="C264" s="82"/>
      <c r="D264" s="83"/>
      <c r="E264" s="83"/>
      <c r="F264" s="83"/>
      <c r="G264" s="4"/>
      <c r="H264" s="4"/>
      <c r="I264" s="5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ht="12.75" customHeight="1">
      <c r="A265" s="66"/>
      <c r="B265" s="74" t="s">
        <v>70</v>
      </c>
      <c r="C265" s="68"/>
      <c r="D265" s="69"/>
      <c r="E265" s="69"/>
      <c r="F265" s="69"/>
      <c r="G265" s="4"/>
      <c r="H265" s="4"/>
      <c r="I265" s="5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ht="12.75" customHeight="1">
      <c r="A266" s="81"/>
      <c r="B266" s="71" t="s">
        <v>169</v>
      </c>
      <c r="C266" s="82" t="s">
        <v>26</v>
      </c>
      <c r="D266" s="83">
        <v>12.0</v>
      </c>
      <c r="E266" s="83">
        <v>250.0</v>
      </c>
      <c r="F266" s="83">
        <f>D266*E266</f>
        <v>3000</v>
      </c>
      <c r="G266" s="4"/>
      <c r="H266" s="4"/>
      <c r="I266" s="5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ht="12.75" customHeight="1">
      <c r="A267" s="81"/>
      <c r="B267" s="71"/>
      <c r="C267" s="82"/>
      <c r="D267" s="83"/>
      <c r="E267" s="83"/>
      <c r="F267" s="83"/>
      <c r="G267" s="4"/>
      <c r="H267" s="4"/>
      <c r="I267" s="5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ht="12.75" hidden="1" customHeight="1">
      <c r="A268" s="66"/>
      <c r="B268" s="74" t="s">
        <v>110</v>
      </c>
      <c r="C268" s="68"/>
      <c r="D268" s="69"/>
      <c r="E268" s="69"/>
      <c r="F268" s="69"/>
      <c r="G268" s="4"/>
      <c r="H268" s="4"/>
      <c r="I268" s="5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ht="12.75" hidden="1" customHeight="1">
      <c r="A269" s="81"/>
      <c r="B269" s="71"/>
      <c r="C269" s="82"/>
      <c r="D269" s="83"/>
      <c r="E269" s="83"/>
      <c r="F269" s="83">
        <f t="shared" ref="F269:F270" si="25">D269*E269</f>
        <v>0</v>
      </c>
      <c r="G269" s="4"/>
      <c r="H269" s="4"/>
      <c r="I269" s="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ht="12.75" hidden="1" customHeight="1">
      <c r="A270" s="81"/>
      <c r="B270" s="71"/>
      <c r="C270" s="82"/>
      <c r="D270" s="83"/>
      <c r="E270" s="83"/>
      <c r="F270" s="83">
        <f t="shared" si="25"/>
        <v>0</v>
      </c>
      <c r="G270" s="4"/>
      <c r="H270" s="4"/>
      <c r="I270" s="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ht="15.75" customHeight="1">
      <c r="A271" s="75"/>
      <c r="B271" s="80" t="s">
        <v>44</v>
      </c>
      <c r="C271" s="77"/>
      <c r="D271" s="77"/>
      <c r="E271" s="77"/>
      <c r="F271" s="78">
        <f>SUM(F260:F270)</f>
        <v>9138</v>
      </c>
      <c r="G271" s="4"/>
      <c r="H271" s="4"/>
      <c r="I271" s="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ht="12.75" customHeight="1">
      <c r="A272" s="43"/>
      <c r="B272" s="7"/>
      <c r="C272" s="5"/>
      <c r="D272" s="5"/>
      <c r="E272" s="5"/>
      <c r="F272" s="5"/>
      <c r="G272" s="4"/>
      <c r="H272" s="4"/>
      <c r="I272" s="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ht="19.5" customHeight="1">
      <c r="A273" s="85" t="s">
        <v>170</v>
      </c>
      <c r="B273" s="86"/>
      <c r="C273" s="87"/>
      <c r="D273" s="88"/>
      <c r="E273" s="88"/>
      <c r="F273" s="89"/>
      <c r="G273" s="4"/>
      <c r="H273" s="4"/>
      <c r="I273" s="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ht="18.0" customHeight="1">
      <c r="A274" s="90"/>
      <c r="B274" s="91" t="str">
        <f>A21</f>
        <v>Демонтажные работы</v>
      </c>
      <c r="C274" s="92" t="s">
        <v>171</v>
      </c>
      <c r="D274" s="57"/>
      <c r="E274" s="93">
        <f>F46</f>
        <v>51955</v>
      </c>
      <c r="F274" s="94"/>
      <c r="G274" s="4"/>
      <c r="H274" s="4"/>
      <c r="I274" s="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ht="16.5" customHeight="1">
      <c r="A275" s="95"/>
      <c r="B275" s="91" t="str">
        <f>A48</f>
        <v>Возведение перегородок</v>
      </c>
      <c r="C275" s="92" t="s">
        <v>171</v>
      </c>
      <c r="D275" s="57"/>
      <c r="E275" s="93">
        <f>F57</f>
        <v>29830</v>
      </c>
      <c r="F275" s="94"/>
      <c r="G275" s="4"/>
      <c r="H275" s="4"/>
      <c r="I275" s="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ht="18.0" customHeight="1">
      <c r="A276" s="95"/>
      <c r="B276" s="91" t="str">
        <f>A59</f>
        <v>Электромонтажные работы</v>
      </c>
      <c r="C276" s="92" t="s">
        <v>171</v>
      </c>
      <c r="D276" s="57"/>
      <c r="E276" s="93">
        <f>F77</f>
        <v>218950</v>
      </c>
      <c r="F276" s="94"/>
      <c r="G276" s="4"/>
      <c r="H276" s="4"/>
      <c r="I276" s="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ht="18.0" customHeight="1">
      <c r="A277" s="95"/>
      <c r="B277" s="91" t="str">
        <f>A79</f>
        <v>Выравнивание стен и потолков</v>
      </c>
      <c r="C277" s="92" t="s">
        <v>171</v>
      </c>
      <c r="D277" s="57"/>
      <c r="E277" s="93">
        <f>F89</f>
        <v>47700</v>
      </c>
      <c r="F277" s="94"/>
      <c r="G277" s="4"/>
      <c r="H277" s="4"/>
      <c r="I277" s="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ht="18.0" customHeight="1">
      <c r="A278" s="95"/>
      <c r="B278" s="91" t="str">
        <f>A91</f>
        <v>Сантехнические работы</v>
      </c>
      <c r="C278" s="92" t="s">
        <v>171</v>
      </c>
      <c r="D278" s="57"/>
      <c r="E278" s="93">
        <f>F103</f>
        <v>80500</v>
      </c>
      <c r="F278" s="94"/>
      <c r="G278" s="4"/>
      <c r="H278" s="4"/>
      <c r="I278" s="5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ht="17.25" customHeight="1">
      <c r="A279" s="95"/>
      <c r="B279" s="91" t="str">
        <f>A105</f>
        <v>Выравнивание пола</v>
      </c>
      <c r="C279" s="92" t="s">
        <v>171</v>
      </c>
      <c r="D279" s="57"/>
      <c r="E279" s="93">
        <f>F113</f>
        <v>61538</v>
      </c>
      <c r="F279" s="94"/>
      <c r="G279" s="4"/>
      <c r="H279" s="4"/>
      <c r="I279" s="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ht="17.25" customHeight="1">
      <c r="A280" s="95"/>
      <c r="B280" s="91" t="str">
        <f>A115</f>
        <v>Монтаж конструкций из ГКЛ</v>
      </c>
      <c r="C280" s="92" t="s">
        <v>171</v>
      </c>
      <c r="D280" s="57"/>
      <c r="E280" s="93">
        <f>F131</f>
        <v>259799</v>
      </c>
      <c r="F280" s="94"/>
      <c r="G280" s="4"/>
      <c r="H280" s="4"/>
      <c r="I280" s="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ht="17.25" customHeight="1">
      <c r="A281" s="95"/>
      <c r="B281" s="91" t="str">
        <f>A133</f>
        <v>Подготовительные отделочные работы</v>
      </c>
      <c r="C281" s="92" t="s">
        <v>171</v>
      </c>
      <c r="D281" s="57"/>
      <c r="E281" s="93">
        <f>F172</f>
        <v>426861</v>
      </c>
      <c r="F281" s="94"/>
      <c r="G281" s="4"/>
      <c r="H281" s="4"/>
      <c r="I281" s="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ht="17.25" customHeight="1">
      <c r="A282" s="95"/>
      <c r="B282" s="91" t="str">
        <f>A174</f>
        <v>Чистовые отделочные работы</v>
      </c>
      <c r="C282" s="92" t="s">
        <v>171</v>
      </c>
      <c r="D282" s="57"/>
      <c r="E282" s="93">
        <f>F207</f>
        <v>474175</v>
      </c>
      <c r="F282" s="94"/>
      <c r="G282" s="4"/>
      <c r="H282" s="4"/>
      <c r="I282" s="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ht="17.25" customHeight="1">
      <c r="A283" s="95"/>
      <c r="B283" s="91" t="str">
        <f>A209</f>
        <v>Ванная и туалет</v>
      </c>
      <c r="C283" s="92" t="s">
        <v>171</v>
      </c>
      <c r="D283" s="57"/>
      <c r="E283" s="93">
        <f>F255</f>
        <v>274380</v>
      </c>
      <c r="F283" s="94"/>
      <c r="G283" s="4"/>
      <c r="H283" s="4"/>
      <c r="I283" s="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ht="17.25" customHeight="1">
      <c r="A284" s="96"/>
      <c r="B284" s="91" t="str">
        <f>A257</f>
        <v>Лоджия</v>
      </c>
      <c r="C284" s="92" t="s">
        <v>171</v>
      </c>
      <c r="D284" s="57"/>
      <c r="E284" s="93">
        <f>F271</f>
        <v>9138</v>
      </c>
      <c r="F284" s="94"/>
      <c r="G284" s="4"/>
      <c r="H284" s="4"/>
      <c r="I284" s="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ht="17.25" customHeight="1">
      <c r="A285" s="97"/>
      <c r="B285" s="98" t="s">
        <v>172</v>
      </c>
      <c r="C285" s="98"/>
      <c r="D285" s="98"/>
      <c r="E285" s="99">
        <f>SUM(E274:F284)</f>
        <v>1934826</v>
      </c>
      <c r="F285" s="100"/>
      <c r="G285" s="4"/>
      <c r="H285" s="4"/>
      <c r="I285" s="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ht="12.75" customHeight="1">
      <c r="A286" s="43" t="s">
        <v>173</v>
      </c>
      <c r="B286" s="7"/>
      <c r="C286" s="7"/>
      <c r="D286" s="7"/>
      <c r="E286" s="7"/>
      <c r="F286" s="101"/>
      <c r="G286" s="4"/>
      <c r="H286" s="4"/>
      <c r="I286" s="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ht="12.75" customHeight="1">
      <c r="A287" s="43" t="s">
        <v>174</v>
      </c>
      <c r="B287" s="7"/>
      <c r="C287" s="7"/>
      <c r="D287" s="7"/>
      <c r="E287" s="7"/>
      <c r="F287" s="7"/>
      <c r="G287" s="4"/>
      <c r="H287" s="4"/>
      <c r="I287" s="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ht="12.75" customHeight="1">
      <c r="A288" s="7"/>
      <c r="B288" s="7"/>
      <c r="C288" s="7"/>
      <c r="D288" s="7"/>
      <c r="E288" s="7"/>
      <c r="F288" s="7"/>
      <c r="G288" s="4"/>
      <c r="H288" s="4"/>
      <c r="I288" s="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ht="15.0" customHeight="1">
      <c r="A289" s="7"/>
      <c r="B289" s="7" t="s">
        <v>175</v>
      </c>
      <c r="C289" s="40" t="s">
        <v>176</v>
      </c>
      <c r="G289" s="4"/>
      <c r="H289" s="4"/>
      <c r="I289" s="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ht="24.0" customHeight="1">
      <c r="A290" s="7"/>
      <c r="B290" s="4" t="s">
        <v>177</v>
      </c>
      <c r="C290" s="102" t="s">
        <v>178</v>
      </c>
      <c r="G290" s="4"/>
      <c r="H290" s="4"/>
      <c r="I290" s="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ht="12.75" customHeight="1">
      <c r="A291" s="7"/>
      <c r="B291" s="7"/>
      <c r="C291" s="7"/>
      <c r="D291" s="7"/>
      <c r="E291" s="7"/>
      <c r="F291" s="7"/>
      <c r="G291" s="4"/>
      <c r="H291" s="4"/>
      <c r="I291" s="5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5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5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9">
    <mergeCell ref="C7:D7"/>
    <mergeCell ref="E17:F17"/>
    <mergeCell ref="A18:F18"/>
    <mergeCell ref="A19:F19"/>
    <mergeCell ref="C20:F20"/>
    <mergeCell ref="A21:B21"/>
    <mergeCell ref="C21:F21"/>
    <mergeCell ref="A22:A23"/>
    <mergeCell ref="B22:B23"/>
    <mergeCell ref="C22:C23"/>
    <mergeCell ref="D22:D23"/>
    <mergeCell ref="E22:F22"/>
    <mergeCell ref="A48:B48"/>
    <mergeCell ref="C48:F48"/>
    <mergeCell ref="A49:A50"/>
    <mergeCell ref="B49:B50"/>
    <mergeCell ref="E49:F49"/>
    <mergeCell ref="C49:C50"/>
    <mergeCell ref="D49:D50"/>
    <mergeCell ref="A59:B59"/>
    <mergeCell ref="C59:F59"/>
    <mergeCell ref="A60:A61"/>
    <mergeCell ref="B60:B61"/>
    <mergeCell ref="E60:F60"/>
    <mergeCell ref="C60:C61"/>
    <mergeCell ref="D60:D61"/>
    <mergeCell ref="A79:B79"/>
    <mergeCell ref="C79:F79"/>
    <mergeCell ref="A80:A81"/>
    <mergeCell ref="B80:B81"/>
    <mergeCell ref="E80:F80"/>
    <mergeCell ref="C80:C81"/>
    <mergeCell ref="D80:D81"/>
    <mergeCell ref="A91:B91"/>
    <mergeCell ref="C91:F91"/>
    <mergeCell ref="A92:A93"/>
    <mergeCell ref="B92:B93"/>
    <mergeCell ref="E92:F92"/>
    <mergeCell ref="C116:C117"/>
    <mergeCell ref="D116:D117"/>
    <mergeCell ref="A273:B273"/>
    <mergeCell ref="C273:F273"/>
    <mergeCell ref="C274:D274"/>
    <mergeCell ref="E274:F274"/>
    <mergeCell ref="E275:F275"/>
    <mergeCell ref="C275:D275"/>
    <mergeCell ref="C276:D276"/>
    <mergeCell ref="E276:F276"/>
    <mergeCell ref="C277:D277"/>
    <mergeCell ref="E277:F277"/>
    <mergeCell ref="C289:F289"/>
    <mergeCell ref="C290:F290"/>
    <mergeCell ref="C281:D281"/>
    <mergeCell ref="E281:F281"/>
    <mergeCell ref="C282:D282"/>
    <mergeCell ref="E282:F282"/>
    <mergeCell ref="C283:D283"/>
    <mergeCell ref="E283:F283"/>
    <mergeCell ref="C92:C93"/>
    <mergeCell ref="D92:D93"/>
    <mergeCell ref="A105:B105"/>
    <mergeCell ref="C105:F105"/>
    <mergeCell ref="A106:A107"/>
    <mergeCell ref="B106:B107"/>
    <mergeCell ref="E106:F106"/>
    <mergeCell ref="C106:C107"/>
    <mergeCell ref="D106:D107"/>
    <mergeCell ref="A115:B115"/>
    <mergeCell ref="C115:F115"/>
    <mergeCell ref="A116:A117"/>
    <mergeCell ref="B116:B117"/>
    <mergeCell ref="E116:F116"/>
    <mergeCell ref="A133:B133"/>
    <mergeCell ref="C133:F133"/>
    <mergeCell ref="A134:A135"/>
    <mergeCell ref="B134:B135"/>
    <mergeCell ref="C134:C135"/>
    <mergeCell ref="D134:D135"/>
    <mergeCell ref="E134:F134"/>
    <mergeCell ref="A174:B174"/>
    <mergeCell ref="C174:F174"/>
    <mergeCell ref="A175:A176"/>
    <mergeCell ref="B175:B176"/>
    <mergeCell ref="C175:C176"/>
    <mergeCell ref="D175:D176"/>
    <mergeCell ref="E175:F175"/>
    <mergeCell ref="C284:D284"/>
    <mergeCell ref="E284:F284"/>
    <mergeCell ref="E285:F285"/>
    <mergeCell ref="A209:B209"/>
    <mergeCell ref="C209:F209"/>
    <mergeCell ref="A210:A211"/>
    <mergeCell ref="B210:B211"/>
    <mergeCell ref="C210:C211"/>
    <mergeCell ref="D210:D211"/>
    <mergeCell ref="E210:F210"/>
    <mergeCell ref="A257:B257"/>
    <mergeCell ref="C257:F257"/>
    <mergeCell ref="A258:A259"/>
    <mergeCell ref="B258:B259"/>
    <mergeCell ref="C258:C259"/>
    <mergeCell ref="D258:D259"/>
    <mergeCell ref="E258:F258"/>
    <mergeCell ref="C278:D278"/>
    <mergeCell ref="E278:F278"/>
    <mergeCell ref="C279:D279"/>
    <mergeCell ref="E279:F279"/>
    <mergeCell ref="C280:D280"/>
    <mergeCell ref="E280:F280"/>
  </mergeCells>
  <printOptions/>
  <pageMargins bottom="0.07874015748031496" footer="0.0" header="0.0" left="0.4724409448818898" right="0.4724409448818898" top="0.07874015748031496"/>
  <pageSetup paperSize="9" scale="90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/>
  </sheetPr>
  <sheetViews>
    <sheetView workbookViewId="0"/>
  </sheetViews>
  <sheetFormatPr customHeight="1" defaultColWidth="14.43" defaultRowHeight="15.0"/>
  <cols>
    <col customWidth="1" min="1" max="1" width="56.0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357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44895.0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96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4.25" customHeight="1">
      <c r="A13" s="253" t="s">
        <v>358</v>
      </c>
      <c r="B13" s="254"/>
      <c r="C13" s="255"/>
      <c r="D13" s="255"/>
      <c r="E13" s="256">
        <f t="shared" ref="E13:E15" si="1">C13*D13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57" t="s">
        <v>82</v>
      </c>
      <c r="B14" s="82" t="s">
        <v>26</v>
      </c>
      <c r="C14" s="83">
        <v>65.5</v>
      </c>
      <c r="D14" s="83">
        <v>60.0</v>
      </c>
      <c r="E14" s="242">
        <f t="shared" si="1"/>
        <v>3930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57" t="s">
        <v>359</v>
      </c>
      <c r="B15" s="82" t="s">
        <v>26</v>
      </c>
      <c r="C15" s="83">
        <v>65.5</v>
      </c>
      <c r="D15" s="83">
        <v>900.0</v>
      </c>
      <c r="E15" s="242">
        <f t="shared" si="1"/>
        <v>58950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6.5" customHeight="1">
      <c r="A16" s="247" t="s">
        <v>321</v>
      </c>
      <c r="B16" s="248"/>
      <c r="C16" s="248"/>
      <c r="D16" s="248"/>
      <c r="E16" s="249">
        <f>SUM(E13:E15)</f>
        <v>62880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7"/>
      <c r="B17" s="7"/>
      <c r="C17" s="7"/>
      <c r="D17" s="7"/>
      <c r="E17" s="21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27.0" customHeight="1">
      <c r="A18" s="229" t="s">
        <v>322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40" t="s">
        <v>323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27.0" customHeight="1">
      <c r="A20" s="229" t="s">
        <v>360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40.5" customHeight="1">
      <c r="A21" s="229" t="s">
        <v>325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28.5" customHeight="1">
      <c r="A22" s="229" t="s">
        <v>326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28.5" customHeight="1">
      <c r="A23" s="229" t="s">
        <v>361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7"/>
      <c r="B24" s="7"/>
      <c r="C24" s="7"/>
      <c r="D24" s="7"/>
      <c r="E24" s="21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19" t="s">
        <v>293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20" t="s">
        <v>175</v>
      </c>
      <c r="B26" s="40" t="s">
        <v>176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21" t="s">
        <v>177</v>
      </c>
      <c r="B27" s="102" t="s">
        <v>178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7"/>
      <c r="B28" s="7"/>
      <c r="C28" s="7"/>
      <c r="D28" s="7"/>
      <c r="E28" s="21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7"/>
      <c r="B29" s="7"/>
      <c r="C29" s="7"/>
      <c r="D29" s="7"/>
      <c r="E29" s="21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7"/>
      <c r="B30" s="7"/>
      <c r="C30" s="7"/>
      <c r="D30" s="7"/>
      <c r="E30" s="21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7"/>
      <c r="B31" s="7"/>
      <c r="C31" s="7"/>
      <c r="D31" s="7"/>
      <c r="E31" s="21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7"/>
      <c r="B32" s="7"/>
      <c r="C32" s="7"/>
      <c r="D32" s="7"/>
      <c r="E32" s="21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7"/>
      <c r="B33" s="7"/>
      <c r="C33" s="7"/>
      <c r="D33" s="7"/>
      <c r="E33" s="21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7"/>
      <c r="B34" s="7"/>
      <c r="C34" s="7"/>
      <c r="D34" s="7"/>
      <c r="E34" s="21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7"/>
      <c r="B35" s="7"/>
      <c r="C35" s="7"/>
      <c r="D35" s="7"/>
      <c r="E35" s="21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7"/>
      <c r="B36" s="7"/>
      <c r="C36" s="7"/>
      <c r="D36" s="7"/>
      <c r="E36" s="21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7"/>
      <c r="B37" s="7"/>
      <c r="C37" s="7"/>
      <c r="D37" s="7"/>
      <c r="E37" s="21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7"/>
      <c r="B38" s="7"/>
      <c r="C38" s="7"/>
      <c r="D38" s="7"/>
      <c r="E38" s="2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7"/>
      <c r="B41" s="7"/>
      <c r="C41" s="7"/>
      <c r="D41" s="7"/>
      <c r="E41" s="21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7"/>
      <c r="B42" s="7"/>
      <c r="C42" s="7"/>
      <c r="D42" s="7"/>
      <c r="E42" s="2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25:E25"/>
    <mergeCell ref="B26:E26"/>
    <mergeCell ref="B27:E27"/>
    <mergeCell ref="D11:E11"/>
    <mergeCell ref="A18:E18"/>
    <mergeCell ref="A19:E19"/>
    <mergeCell ref="A20:E20"/>
    <mergeCell ref="A21:E21"/>
    <mergeCell ref="A22:E22"/>
    <mergeCell ref="A23:E23"/>
  </mergeCells>
  <printOptions/>
  <pageMargins bottom="0.1390430982673091" footer="0.0" header="0.0" left="0.8021717207729372" right="0.0" top="0.7379979831111021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/>
  </sheetPr>
  <sheetViews>
    <sheetView workbookViewId="0"/>
  </sheetViews>
  <sheetFormatPr customHeight="1" defaultColWidth="14.43" defaultRowHeight="15.0"/>
  <cols>
    <col customWidth="1" min="1" max="1" width="56.0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362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44888.0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96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4.25" customHeight="1">
      <c r="A13" s="258" t="s">
        <v>363</v>
      </c>
      <c r="B13" s="254"/>
      <c r="C13" s="255"/>
      <c r="D13" s="255"/>
      <c r="E13" s="256">
        <f t="shared" ref="E13:E21" si="1">C13*D13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44" t="s">
        <v>137</v>
      </c>
      <c r="B14" s="82" t="s">
        <v>28</v>
      </c>
      <c r="C14" s="83">
        <f>67.7</f>
        <v>67.7</v>
      </c>
      <c r="D14" s="83">
        <v>600.0</v>
      </c>
      <c r="E14" s="242">
        <f t="shared" si="1"/>
        <v>40620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44" t="s">
        <v>364</v>
      </c>
      <c r="B15" s="82" t="s">
        <v>28</v>
      </c>
      <c r="C15" s="83">
        <f>C14</f>
        <v>67.7</v>
      </c>
      <c r="D15" s="83">
        <v>200.0</v>
      </c>
      <c r="E15" s="242">
        <f t="shared" si="1"/>
        <v>13540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44" t="s">
        <v>138</v>
      </c>
      <c r="B16" s="82" t="s">
        <v>28</v>
      </c>
      <c r="C16" s="83">
        <f>11.6+27.7+9.6+15+4.5</f>
        <v>68.4</v>
      </c>
      <c r="D16" s="83">
        <v>600.0</v>
      </c>
      <c r="E16" s="242">
        <f t="shared" si="1"/>
        <v>41040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44" t="s">
        <v>304</v>
      </c>
      <c r="B17" s="82" t="s">
        <v>28</v>
      </c>
      <c r="C17" s="83">
        <f>C16</f>
        <v>68.4</v>
      </c>
      <c r="D17" s="83">
        <v>200.0</v>
      </c>
      <c r="E17" s="242">
        <f t="shared" si="1"/>
        <v>13680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44" t="s">
        <v>365</v>
      </c>
      <c r="B18" s="83" t="s">
        <v>28</v>
      </c>
      <c r="C18" s="83">
        <v>155.0</v>
      </c>
      <c r="D18" s="83">
        <v>350.0</v>
      </c>
      <c r="E18" s="242">
        <f t="shared" si="1"/>
        <v>54250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44" t="s">
        <v>366</v>
      </c>
      <c r="B19" s="83" t="s">
        <v>28</v>
      </c>
      <c r="C19" s="83">
        <v>155.0</v>
      </c>
      <c r="D19" s="83">
        <v>200.0</v>
      </c>
      <c r="E19" s="242">
        <f t="shared" si="1"/>
        <v>31000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44" t="s">
        <v>129</v>
      </c>
      <c r="B20" s="82" t="s">
        <v>28</v>
      </c>
      <c r="C20" s="83">
        <v>4.0</v>
      </c>
      <c r="D20" s="83">
        <v>1200.0</v>
      </c>
      <c r="E20" s="242">
        <f t="shared" si="1"/>
        <v>4800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44" t="s">
        <v>367</v>
      </c>
      <c r="B21" s="82" t="s">
        <v>131</v>
      </c>
      <c r="C21" s="83">
        <v>1.0</v>
      </c>
      <c r="D21" s="83">
        <v>1500.0</v>
      </c>
      <c r="E21" s="242">
        <f t="shared" si="1"/>
        <v>1500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6.5" customHeight="1">
      <c r="A22" s="247" t="s">
        <v>321</v>
      </c>
      <c r="B22" s="248"/>
      <c r="C22" s="248"/>
      <c r="D22" s="248"/>
      <c r="E22" s="249">
        <f>SUM(E13:E21)</f>
        <v>200430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7"/>
      <c r="B23" s="7"/>
      <c r="C23" s="7"/>
      <c r="D23" s="7"/>
      <c r="E23" s="219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27.0" customHeight="1">
      <c r="A24" s="229" t="s">
        <v>322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40" t="s">
        <v>323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27.0" customHeight="1">
      <c r="A26" s="229" t="s">
        <v>368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40.5" customHeight="1">
      <c r="A27" s="229" t="s">
        <v>325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28.5" customHeight="1">
      <c r="A28" s="229" t="s">
        <v>326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28.5" customHeight="1">
      <c r="A29" s="229" t="s">
        <v>369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7"/>
      <c r="B30" s="7"/>
      <c r="C30" s="7"/>
      <c r="D30" s="7"/>
      <c r="E30" s="21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219" t="s">
        <v>293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220" t="s">
        <v>175</v>
      </c>
      <c r="B32" s="40" t="s">
        <v>176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221" t="s">
        <v>177</v>
      </c>
      <c r="B33" s="102" t="s">
        <v>178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7"/>
      <c r="B34" s="7"/>
      <c r="C34" s="7"/>
      <c r="D34" s="7"/>
      <c r="E34" s="21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7"/>
      <c r="B35" s="7"/>
      <c r="C35" s="7"/>
      <c r="D35" s="7"/>
      <c r="E35" s="21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7"/>
      <c r="B36" s="7"/>
      <c r="C36" s="7"/>
      <c r="D36" s="7"/>
      <c r="E36" s="21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7"/>
      <c r="B37" s="7"/>
      <c r="C37" s="7"/>
      <c r="D37" s="7"/>
      <c r="E37" s="21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7"/>
      <c r="B38" s="7"/>
      <c r="C38" s="7"/>
      <c r="D38" s="7"/>
      <c r="E38" s="2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7"/>
      <c r="B41" s="7"/>
      <c r="C41" s="7"/>
      <c r="D41" s="7"/>
      <c r="E41" s="21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7"/>
      <c r="B42" s="7"/>
      <c r="C42" s="7"/>
      <c r="D42" s="7"/>
      <c r="E42" s="2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31:E31"/>
    <mergeCell ref="B32:E32"/>
    <mergeCell ref="B33:E33"/>
    <mergeCell ref="D11:E11"/>
    <mergeCell ref="A24:E24"/>
    <mergeCell ref="A25:E25"/>
    <mergeCell ref="A26:E26"/>
    <mergeCell ref="A27:E27"/>
    <mergeCell ref="A28:E28"/>
    <mergeCell ref="A29:E29"/>
  </mergeCells>
  <printOptions/>
  <pageMargins bottom="0.1390430982673091" footer="0.0" header="0.0" left="0.8021717207729372" right="0.0" top="0.7379979831111021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/>
  </sheetPr>
  <sheetViews>
    <sheetView workbookViewId="0"/>
  </sheetViews>
  <sheetFormatPr customHeight="1" defaultColWidth="14.43" defaultRowHeight="15.0"/>
  <cols>
    <col customWidth="1" min="1" max="1" width="77.29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370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59"/>
      <c r="C4" s="259"/>
      <c r="D4" s="259"/>
      <c r="E4" s="25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60"/>
      <c r="B5" s="260"/>
      <c r="C5" s="260"/>
      <c r="D5" s="260"/>
      <c r="E5" s="26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60" t="s">
        <v>297</v>
      </c>
      <c r="B6" s="262">
        <v>44858.0</v>
      </c>
      <c r="D6" s="26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96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4.25" customHeight="1">
      <c r="A13" s="264" t="s">
        <v>371</v>
      </c>
      <c r="B13" s="265"/>
      <c r="C13" s="266"/>
      <c r="D13" s="266"/>
      <c r="E13" s="267">
        <f t="shared" ref="E13:E23" si="1">C13*D13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68" t="s">
        <v>372</v>
      </c>
      <c r="B14" s="241" t="s">
        <v>28</v>
      </c>
      <c r="C14" s="241">
        <v>1.8</v>
      </c>
      <c r="D14" s="241">
        <v>750.0</v>
      </c>
      <c r="E14" s="269">
        <f t="shared" si="1"/>
        <v>1350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40" t="s">
        <v>373</v>
      </c>
      <c r="B15" s="241" t="s">
        <v>28</v>
      </c>
      <c r="C15" s="241">
        <v>1.8</v>
      </c>
      <c r="D15" s="241">
        <v>200.0</v>
      </c>
      <c r="E15" s="270">
        <f t="shared" si="1"/>
        <v>360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40" t="s">
        <v>374</v>
      </c>
      <c r="B16" s="241" t="s">
        <v>28</v>
      </c>
      <c r="C16" s="241">
        <v>3.56</v>
      </c>
      <c r="D16" s="241">
        <v>250.0</v>
      </c>
      <c r="E16" s="269">
        <f t="shared" si="1"/>
        <v>890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40" t="s">
        <v>375</v>
      </c>
      <c r="B17" s="271" t="s">
        <v>26</v>
      </c>
      <c r="C17" s="241">
        <v>4.15</v>
      </c>
      <c r="D17" s="241">
        <v>150.0</v>
      </c>
      <c r="E17" s="272">
        <f t="shared" si="1"/>
        <v>622.5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40" t="s">
        <v>376</v>
      </c>
      <c r="B18" s="241" t="s">
        <v>320</v>
      </c>
      <c r="C18" s="241">
        <v>1.0</v>
      </c>
      <c r="D18" s="241">
        <v>600.0</v>
      </c>
      <c r="E18" s="269">
        <f t="shared" si="1"/>
        <v>600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40" t="s">
        <v>377</v>
      </c>
      <c r="B19" s="241" t="s">
        <v>320</v>
      </c>
      <c r="C19" s="241">
        <v>1.0</v>
      </c>
      <c r="D19" s="241">
        <v>1000.0</v>
      </c>
      <c r="E19" s="269">
        <f t="shared" si="1"/>
        <v>1000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40" t="s">
        <v>378</v>
      </c>
      <c r="B20" s="241" t="s">
        <v>28</v>
      </c>
      <c r="C20" s="241">
        <v>5.0</v>
      </c>
      <c r="D20" s="241">
        <v>450.0</v>
      </c>
      <c r="E20" s="269">
        <f t="shared" si="1"/>
        <v>2250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40" t="s">
        <v>379</v>
      </c>
      <c r="B21" s="271" t="s">
        <v>28</v>
      </c>
      <c r="C21" s="241">
        <v>4.7</v>
      </c>
      <c r="D21" s="241">
        <v>650.0</v>
      </c>
      <c r="E21" s="269">
        <f t="shared" si="1"/>
        <v>3055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40" t="s">
        <v>380</v>
      </c>
      <c r="B22" s="271" t="s">
        <v>26</v>
      </c>
      <c r="C22" s="241">
        <v>4.15</v>
      </c>
      <c r="D22" s="241">
        <v>1000.0</v>
      </c>
      <c r="E22" s="269">
        <f t="shared" si="1"/>
        <v>4150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40" t="s">
        <v>381</v>
      </c>
      <c r="B23" s="271" t="s">
        <v>28</v>
      </c>
      <c r="C23" s="241">
        <v>1.8</v>
      </c>
      <c r="D23" s="241">
        <v>750.0</v>
      </c>
      <c r="E23" s="269">
        <f t="shared" si="1"/>
        <v>1350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64" t="s">
        <v>382</v>
      </c>
      <c r="B24" s="273"/>
      <c r="C24" s="274"/>
      <c r="D24" s="274"/>
      <c r="E24" s="26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44" t="s">
        <v>375</v>
      </c>
      <c r="B25" s="82" t="s">
        <v>26</v>
      </c>
      <c r="C25" s="83">
        <v>2.5</v>
      </c>
      <c r="D25" s="83">
        <v>150.0</v>
      </c>
      <c r="E25" s="275">
        <f t="shared" ref="E25:E33" si="2">C25*D25</f>
        <v>375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40" t="s">
        <v>377</v>
      </c>
      <c r="B26" s="241" t="s">
        <v>28</v>
      </c>
      <c r="C26" s="241">
        <v>2.2</v>
      </c>
      <c r="D26" s="241">
        <v>80.0</v>
      </c>
      <c r="E26" s="269">
        <f t="shared" si="2"/>
        <v>176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40" t="s">
        <v>380</v>
      </c>
      <c r="B27" s="271" t="s">
        <v>26</v>
      </c>
      <c r="C27" s="241">
        <v>2.5</v>
      </c>
      <c r="D27" s="241">
        <v>1000.0</v>
      </c>
      <c r="E27" s="269">
        <f t="shared" si="2"/>
        <v>2500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240" t="s">
        <v>373</v>
      </c>
      <c r="B28" s="241" t="s">
        <v>28</v>
      </c>
      <c r="C28" s="241">
        <v>4.7</v>
      </c>
      <c r="D28" s="241">
        <v>200.0</v>
      </c>
      <c r="E28" s="270">
        <f t="shared" si="2"/>
        <v>940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240" t="s">
        <v>374</v>
      </c>
      <c r="B29" s="241" t="s">
        <v>28</v>
      </c>
      <c r="C29" s="241">
        <v>4.7</v>
      </c>
      <c r="D29" s="241">
        <v>250.0</v>
      </c>
      <c r="E29" s="269">
        <f t="shared" si="2"/>
        <v>1175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240" t="s">
        <v>383</v>
      </c>
      <c r="B30" s="271" t="s">
        <v>26</v>
      </c>
      <c r="C30" s="241">
        <v>2.0</v>
      </c>
      <c r="D30" s="241">
        <v>950.0</v>
      </c>
      <c r="E30" s="269">
        <f t="shared" si="2"/>
        <v>1900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240" t="s">
        <v>379</v>
      </c>
      <c r="B31" s="271" t="s">
        <v>28</v>
      </c>
      <c r="C31" s="241">
        <v>4.7</v>
      </c>
      <c r="D31" s="241">
        <v>650.0</v>
      </c>
      <c r="E31" s="269">
        <f t="shared" si="2"/>
        <v>3055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240" t="s">
        <v>376</v>
      </c>
      <c r="B32" s="241" t="s">
        <v>320</v>
      </c>
      <c r="C32" s="241">
        <v>1.0</v>
      </c>
      <c r="D32" s="241">
        <v>400.0</v>
      </c>
      <c r="E32" s="269">
        <f t="shared" si="2"/>
        <v>400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240" t="s">
        <v>384</v>
      </c>
      <c r="B33" s="271" t="s">
        <v>28</v>
      </c>
      <c r="C33" s="241">
        <v>1.4</v>
      </c>
      <c r="D33" s="241">
        <v>100.0</v>
      </c>
      <c r="E33" s="269">
        <f t="shared" si="2"/>
        <v>140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264" t="s">
        <v>385</v>
      </c>
      <c r="B34" s="273"/>
      <c r="C34" s="274"/>
      <c r="D34" s="274"/>
      <c r="E34" s="26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240" t="s">
        <v>386</v>
      </c>
      <c r="B35" s="271" t="s">
        <v>387</v>
      </c>
      <c r="C35" s="241">
        <v>2.0</v>
      </c>
      <c r="D35" s="241">
        <v>2000.0</v>
      </c>
      <c r="E35" s="269">
        <f t="shared" ref="E35:E45" si="3">C35*D35</f>
        <v>4000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240" t="s">
        <v>388</v>
      </c>
      <c r="B36" s="271" t="s">
        <v>387</v>
      </c>
      <c r="C36" s="241">
        <v>2.0</v>
      </c>
      <c r="D36" s="241">
        <v>1000.0</v>
      </c>
      <c r="E36" s="269">
        <f t="shared" si="3"/>
        <v>2000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240" t="s">
        <v>389</v>
      </c>
      <c r="B37" s="271" t="s">
        <v>28</v>
      </c>
      <c r="C37" s="241">
        <v>3.5</v>
      </c>
      <c r="D37" s="241">
        <v>950.0</v>
      </c>
      <c r="E37" s="269">
        <f t="shared" si="3"/>
        <v>3325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268" t="s">
        <v>372</v>
      </c>
      <c r="B38" s="241" t="s">
        <v>28</v>
      </c>
      <c r="C38" s="241">
        <v>3.5</v>
      </c>
      <c r="D38" s="241">
        <v>750.0</v>
      </c>
      <c r="E38" s="269">
        <f t="shared" si="3"/>
        <v>2625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240" t="s">
        <v>373</v>
      </c>
      <c r="B39" s="241" t="s">
        <v>28</v>
      </c>
      <c r="C39" s="241">
        <v>3.5</v>
      </c>
      <c r="D39" s="241">
        <v>200.0</v>
      </c>
      <c r="E39" s="270">
        <f t="shared" si="3"/>
        <v>700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240" t="s">
        <v>374</v>
      </c>
      <c r="B40" s="241" t="s">
        <v>28</v>
      </c>
      <c r="C40" s="241">
        <v>8.7</v>
      </c>
      <c r="D40" s="241">
        <v>250.0</v>
      </c>
      <c r="E40" s="269">
        <f t="shared" si="3"/>
        <v>2175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240" t="s">
        <v>384</v>
      </c>
      <c r="B41" s="271" t="s">
        <v>28</v>
      </c>
      <c r="C41" s="241">
        <v>5.0</v>
      </c>
      <c r="D41" s="241">
        <v>100.0</v>
      </c>
      <c r="E41" s="269">
        <f t="shared" si="3"/>
        <v>500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240" t="s">
        <v>380</v>
      </c>
      <c r="B42" s="271" t="s">
        <v>26</v>
      </c>
      <c r="C42" s="241">
        <v>5.4</v>
      </c>
      <c r="D42" s="241">
        <v>1000.0</v>
      </c>
      <c r="E42" s="269">
        <f t="shared" si="3"/>
        <v>5400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240" t="s">
        <v>383</v>
      </c>
      <c r="B43" s="271" t="s">
        <v>26</v>
      </c>
      <c r="C43" s="241">
        <v>15.0</v>
      </c>
      <c r="D43" s="241">
        <v>950.0</v>
      </c>
      <c r="E43" s="269">
        <f t="shared" si="3"/>
        <v>14250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240" t="s">
        <v>381</v>
      </c>
      <c r="B44" s="271" t="s">
        <v>28</v>
      </c>
      <c r="C44" s="241">
        <v>9.5</v>
      </c>
      <c r="D44" s="241">
        <v>850.0</v>
      </c>
      <c r="E44" s="269">
        <f t="shared" si="3"/>
        <v>8075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240" t="s">
        <v>390</v>
      </c>
      <c r="B45" s="271" t="s">
        <v>387</v>
      </c>
      <c r="C45" s="241">
        <v>2.0</v>
      </c>
      <c r="D45" s="241">
        <v>300.0</v>
      </c>
      <c r="E45" s="269">
        <f t="shared" si="3"/>
        <v>600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264" t="s">
        <v>391</v>
      </c>
      <c r="B46" s="273"/>
      <c r="C46" s="274"/>
      <c r="D46" s="274"/>
      <c r="E46" s="26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240" t="s">
        <v>375</v>
      </c>
      <c r="B47" s="271" t="s">
        <v>26</v>
      </c>
      <c r="C47" s="241">
        <v>6.7</v>
      </c>
      <c r="D47" s="241">
        <v>150.0</v>
      </c>
      <c r="E47" s="272">
        <f t="shared" ref="E47:E51" si="4">C47*D47</f>
        <v>1005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240" t="s">
        <v>380</v>
      </c>
      <c r="B48" s="271" t="s">
        <v>26</v>
      </c>
      <c r="C48" s="241">
        <v>6.7</v>
      </c>
      <c r="D48" s="241">
        <v>1000.0</v>
      </c>
      <c r="E48" s="269">
        <f t="shared" si="4"/>
        <v>6700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240" t="s">
        <v>377</v>
      </c>
      <c r="B49" s="241" t="s">
        <v>28</v>
      </c>
      <c r="C49" s="241">
        <f>7.5</f>
        <v>7.5</v>
      </c>
      <c r="D49" s="241">
        <v>80.0</v>
      </c>
      <c r="E49" s="269">
        <f t="shared" si="4"/>
        <v>600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240" t="s">
        <v>383</v>
      </c>
      <c r="B50" s="271" t="s">
        <v>26</v>
      </c>
      <c r="C50" s="241">
        <v>23.8</v>
      </c>
      <c r="D50" s="241">
        <v>950.0</v>
      </c>
      <c r="E50" s="269">
        <f t="shared" si="4"/>
        <v>22610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240" t="s">
        <v>392</v>
      </c>
      <c r="B51" s="241" t="s">
        <v>320</v>
      </c>
      <c r="C51" s="241">
        <v>1.0</v>
      </c>
      <c r="D51" s="241">
        <v>668.0</v>
      </c>
      <c r="E51" s="269">
        <f t="shared" si="4"/>
        <v>668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264" t="s">
        <v>393</v>
      </c>
      <c r="B52" s="273"/>
      <c r="C52" s="274"/>
      <c r="D52" s="274"/>
      <c r="E52" s="26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240" t="s">
        <v>373</v>
      </c>
      <c r="B53" s="241" t="s">
        <v>28</v>
      </c>
      <c r="C53" s="241">
        <v>17.2</v>
      </c>
      <c r="D53" s="241">
        <v>200.0</v>
      </c>
      <c r="E53" s="270">
        <f t="shared" ref="E53:E73" si="5">C53*D53</f>
        <v>3440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240" t="s">
        <v>374</v>
      </c>
      <c r="B54" s="241" t="s">
        <v>28</v>
      </c>
      <c r="C54" s="241">
        <v>35.0</v>
      </c>
      <c r="D54" s="241">
        <v>250.0</v>
      </c>
      <c r="E54" s="269">
        <f t="shared" si="5"/>
        <v>8750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240" t="s">
        <v>380</v>
      </c>
      <c r="B55" s="271" t="s">
        <v>26</v>
      </c>
      <c r="C55" s="241">
        <v>14.2</v>
      </c>
      <c r="D55" s="241">
        <v>1000.0</v>
      </c>
      <c r="E55" s="269">
        <f t="shared" si="5"/>
        <v>14200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240" t="s">
        <v>383</v>
      </c>
      <c r="B56" s="271" t="s">
        <v>26</v>
      </c>
      <c r="C56" s="241">
        <v>21.5</v>
      </c>
      <c r="D56" s="241">
        <v>950.0</v>
      </c>
      <c r="E56" s="269">
        <f t="shared" si="5"/>
        <v>20425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240" t="s">
        <v>394</v>
      </c>
      <c r="B57" s="271" t="s">
        <v>28</v>
      </c>
      <c r="C57" s="241">
        <v>38.4</v>
      </c>
      <c r="D57" s="241">
        <v>900.0</v>
      </c>
      <c r="E57" s="269">
        <f t="shared" si="5"/>
        <v>34560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240" t="s">
        <v>395</v>
      </c>
      <c r="B58" s="241" t="s">
        <v>320</v>
      </c>
      <c r="C58" s="241">
        <v>1.0</v>
      </c>
      <c r="D58" s="241">
        <v>1100.0</v>
      </c>
      <c r="E58" s="269">
        <f t="shared" si="5"/>
        <v>1100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240" t="s">
        <v>396</v>
      </c>
      <c r="B59" s="271" t="s">
        <v>320</v>
      </c>
      <c r="C59" s="241">
        <v>1.0</v>
      </c>
      <c r="D59" s="241">
        <v>2500.0</v>
      </c>
      <c r="E59" s="269">
        <f t="shared" si="5"/>
        <v>2500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264" t="s">
        <v>397</v>
      </c>
      <c r="B60" s="273"/>
      <c r="C60" s="274"/>
      <c r="D60" s="274"/>
      <c r="E60" s="267">
        <f t="shared" si="5"/>
        <v>0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240" t="s">
        <v>398</v>
      </c>
      <c r="B61" s="271" t="s">
        <v>387</v>
      </c>
      <c r="C61" s="241">
        <v>2.0</v>
      </c>
      <c r="D61" s="241">
        <v>1500.0</v>
      </c>
      <c r="E61" s="269">
        <f t="shared" si="5"/>
        <v>3000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240" t="s">
        <v>399</v>
      </c>
      <c r="B62" s="271" t="s">
        <v>320</v>
      </c>
      <c r="C62" s="241">
        <v>1.0</v>
      </c>
      <c r="D62" s="241">
        <v>2000.0</v>
      </c>
      <c r="E62" s="269">
        <f t="shared" si="5"/>
        <v>2000</v>
      </c>
      <c r="F62" s="7"/>
      <c r="G62" s="7" t="s">
        <v>400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240" t="s">
        <v>401</v>
      </c>
      <c r="B63" s="271" t="s">
        <v>28</v>
      </c>
      <c r="C63" s="241">
        <v>9.5</v>
      </c>
      <c r="D63" s="241">
        <v>500.0</v>
      </c>
      <c r="E63" s="269">
        <f t="shared" si="5"/>
        <v>4750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240" t="s">
        <v>373</v>
      </c>
      <c r="B64" s="241" t="s">
        <v>28</v>
      </c>
      <c r="C64" s="241">
        <v>39.1</v>
      </c>
      <c r="D64" s="241">
        <v>200.0</v>
      </c>
      <c r="E64" s="270">
        <f t="shared" si="5"/>
        <v>7820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240" t="s">
        <v>374</v>
      </c>
      <c r="B65" s="241" t="s">
        <v>28</v>
      </c>
      <c r="C65" s="241">
        <v>59.6</v>
      </c>
      <c r="D65" s="241">
        <v>250.0</v>
      </c>
      <c r="E65" s="269">
        <f t="shared" si="5"/>
        <v>14900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240" t="s">
        <v>384</v>
      </c>
      <c r="B66" s="271" t="s">
        <v>28</v>
      </c>
      <c r="C66" s="241">
        <v>27.2</v>
      </c>
      <c r="D66" s="241">
        <v>100.0</v>
      </c>
      <c r="E66" s="269">
        <f t="shared" si="5"/>
        <v>2720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240" t="s">
        <v>402</v>
      </c>
      <c r="B67" s="271" t="s">
        <v>387</v>
      </c>
      <c r="C67" s="241">
        <v>8.0</v>
      </c>
      <c r="D67" s="241">
        <v>150.0</v>
      </c>
      <c r="E67" s="269">
        <f t="shared" si="5"/>
        <v>1200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240" t="s">
        <v>403</v>
      </c>
      <c r="B68" s="241" t="s">
        <v>32</v>
      </c>
      <c r="C68" s="241">
        <v>3.0</v>
      </c>
      <c r="D68" s="241">
        <v>130.0</v>
      </c>
      <c r="E68" s="269">
        <f t="shared" si="5"/>
        <v>390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240" t="s">
        <v>404</v>
      </c>
      <c r="B69" s="271" t="s">
        <v>387</v>
      </c>
      <c r="C69" s="241">
        <v>1.0</v>
      </c>
      <c r="D69" s="241">
        <v>1800.0</v>
      </c>
      <c r="E69" s="269">
        <f t="shared" si="5"/>
        <v>1800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240" t="s">
        <v>380</v>
      </c>
      <c r="B70" s="271" t="s">
        <v>26</v>
      </c>
      <c r="C70" s="241">
        <v>17.0</v>
      </c>
      <c r="D70" s="241">
        <v>1000.0</v>
      </c>
      <c r="E70" s="269">
        <f t="shared" si="5"/>
        <v>17000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240" t="s">
        <v>383</v>
      </c>
      <c r="B71" s="271" t="s">
        <v>26</v>
      </c>
      <c r="C71" s="241">
        <v>35.4</v>
      </c>
      <c r="D71" s="241">
        <v>950.0</v>
      </c>
      <c r="E71" s="269">
        <f t="shared" si="5"/>
        <v>33630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240" t="s">
        <v>394</v>
      </c>
      <c r="B72" s="271" t="s">
        <v>28</v>
      </c>
      <c r="C72" s="241">
        <v>73.8</v>
      </c>
      <c r="D72" s="241">
        <v>900.0</v>
      </c>
      <c r="E72" s="269">
        <f t="shared" si="5"/>
        <v>66420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276" t="s">
        <v>405</v>
      </c>
      <c r="B73" s="241" t="s">
        <v>320</v>
      </c>
      <c r="C73" s="241">
        <v>1.0</v>
      </c>
      <c r="D73" s="241">
        <v>2000.0</v>
      </c>
      <c r="E73" s="269">
        <f t="shared" si="5"/>
        <v>2000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6.5" customHeight="1">
      <c r="A74" s="247" t="s">
        <v>321</v>
      </c>
      <c r="B74" s="248"/>
      <c r="C74" s="248"/>
      <c r="D74" s="248"/>
      <c r="E74" s="249">
        <f>SUM(E13:E73)</f>
        <v>344126.5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27.0" customHeight="1">
      <c r="A76" s="229" t="s">
        <v>322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40" t="s">
        <v>323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27.0" customHeight="1">
      <c r="A78" s="229" t="s">
        <v>406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40.5" customHeight="1">
      <c r="A79" s="229" t="s">
        <v>325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28.5" customHeight="1">
      <c r="A80" s="229" t="s">
        <v>326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28.5" customHeight="1">
      <c r="A81" s="229" t="s">
        <v>407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219" t="s">
        <v>293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220" t="s">
        <v>175</v>
      </c>
      <c r="B84" s="40" t="s">
        <v>176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221" t="s">
        <v>177</v>
      </c>
      <c r="B85" s="102" t="s">
        <v>178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2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2.75" customHeight="1">
      <c r="A238" s="7"/>
      <c r="B238" s="7"/>
      <c r="C238" s="7"/>
      <c r="D238" s="7"/>
      <c r="E238" s="21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2.75" customHeight="1">
      <c r="A239" s="7"/>
      <c r="B239" s="7"/>
      <c r="C239" s="7"/>
      <c r="D239" s="7"/>
      <c r="E239" s="21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ht="12.75" customHeight="1">
      <c r="A240" s="7"/>
      <c r="B240" s="7"/>
      <c r="C240" s="7"/>
      <c r="D240" s="7"/>
      <c r="E240" s="21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ht="12.75" customHeight="1">
      <c r="A241" s="7"/>
      <c r="B241" s="7"/>
      <c r="C241" s="7"/>
      <c r="D241" s="7"/>
      <c r="E241" s="21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ht="12.75" customHeight="1">
      <c r="A242" s="7"/>
      <c r="B242" s="7"/>
      <c r="C242" s="7"/>
      <c r="D242" s="7"/>
      <c r="E242" s="21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2.75" customHeight="1">
      <c r="A243" s="7"/>
      <c r="B243" s="7"/>
      <c r="C243" s="7"/>
      <c r="D243" s="7"/>
      <c r="E243" s="21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ht="12.75" customHeight="1">
      <c r="A244" s="7"/>
      <c r="B244" s="7"/>
      <c r="C244" s="7"/>
      <c r="D244" s="7"/>
      <c r="E244" s="219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ht="12.75" customHeight="1">
      <c r="A245" s="7"/>
      <c r="B245" s="7"/>
      <c r="C245" s="7"/>
      <c r="D245" s="7"/>
      <c r="E245" s="219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ht="12.75" customHeight="1">
      <c r="A246" s="7"/>
      <c r="B246" s="7"/>
      <c r="C246" s="7"/>
      <c r="D246" s="7"/>
      <c r="E246" s="219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ht="12.75" customHeight="1">
      <c r="A247" s="7"/>
      <c r="B247" s="7"/>
      <c r="C247" s="7"/>
      <c r="D247" s="7"/>
      <c r="E247" s="219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ht="12.75" customHeight="1">
      <c r="A248" s="7"/>
      <c r="B248" s="7"/>
      <c r="C248" s="7"/>
      <c r="D248" s="7"/>
      <c r="E248" s="219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ht="12.75" customHeight="1">
      <c r="A249" s="7"/>
      <c r="B249" s="7"/>
      <c r="C249" s="7"/>
      <c r="D249" s="7"/>
      <c r="E249" s="219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ht="12.75" customHeight="1">
      <c r="A250" s="7"/>
      <c r="B250" s="7"/>
      <c r="C250" s="7"/>
      <c r="D250" s="7"/>
      <c r="E250" s="219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ht="12.75" customHeight="1">
      <c r="A251" s="7"/>
      <c r="B251" s="7"/>
      <c r="C251" s="7"/>
      <c r="D251" s="7"/>
      <c r="E251" s="219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ht="12.75" customHeight="1">
      <c r="A252" s="7"/>
      <c r="B252" s="7"/>
      <c r="C252" s="7"/>
      <c r="D252" s="7"/>
      <c r="E252" s="219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ht="12.75" customHeight="1">
      <c r="A253" s="7"/>
      <c r="B253" s="7"/>
      <c r="C253" s="7"/>
      <c r="D253" s="7"/>
      <c r="E253" s="219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ht="12.75" customHeight="1">
      <c r="A254" s="7"/>
      <c r="B254" s="7"/>
      <c r="C254" s="7"/>
      <c r="D254" s="7"/>
      <c r="E254" s="219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ht="12.75" customHeight="1">
      <c r="A255" s="7"/>
      <c r="B255" s="7"/>
      <c r="C255" s="7"/>
      <c r="D255" s="7"/>
      <c r="E255" s="219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ht="12.75" customHeight="1">
      <c r="A256" s="7"/>
      <c r="B256" s="7"/>
      <c r="C256" s="7"/>
      <c r="D256" s="7"/>
      <c r="E256" s="219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ht="12.75" customHeight="1">
      <c r="A257" s="7"/>
      <c r="B257" s="7"/>
      <c r="C257" s="7"/>
      <c r="D257" s="7"/>
      <c r="E257" s="219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ht="12.75" customHeight="1">
      <c r="A258" s="7"/>
      <c r="B258" s="7"/>
      <c r="C258" s="7"/>
      <c r="D258" s="7"/>
      <c r="E258" s="219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ht="12.75" customHeight="1">
      <c r="A259" s="7"/>
      <c r="B259" s="7"/>
      <c r="C259" s="7"/>
      <c r="D259" s="7"/>
      <c r="E259" s="219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ht="12.75" customHeight="1">
      <c r="A260" s="7"/>
      <c r="B260" s="7"/>
      <c r="C260" s="7"/>
      <c r="D260" s="7"/>
      <c r="E260" s="219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ht="12.75" customHeight="1">
      <c r="A261" s="7"/>
      <c r="B261" s="7"/>
      <c r="C261" s="7"/>
      <c r="D261" s="7"/>
      <c r="E261" s="219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ht="12.75" customHeight="1">
      <c r="A262" s="7"/>
      <c r="B262" s="7"/>
      <c r="C262" s="7"/>
      <c r="D262" s="7"/>
      <c r="E262" s="219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ht="12.75" customHeight="1">
      <c r="A263" s="7"/>
      <c r="B263" s="7"/>
      <c r="C263" s="7"/>
      <c r="D263" s="7"/>
      <c r="E263" s="219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ht="12.75" customHeight="1">
      <c r="A264" s="7"/>
      <c r="B264" s="7"/>
      <c r="C264" s="7"/>
      <c r="D264" s="7"/>
      <c r="E264" s="219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ht="12.75" customHeight="1">
      <c r="A265" s="7"/>
      <c r="B265" s="7"/>
      <c r="C265" s="7"/>
      <c r="D265" s="7"/>
      <c r="E265" s="219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ht="12.75" customHeight="1">
      <c r="A266" s="7"/>
      <c r="B266" s="7"/>
      <c r="C266" s="7"/>
      <c r="D266" s="7"/>
      <c r="E266" s="219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ht="12.75" customHeight="1">
      <c r="A267" s="7"/>
      <c r="B267" s="7"/>
      <c r="C267" s="7"/>
      <c r="D267" s="7"/>
      <c r="E267" s="219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ht="12.75" customHeight="1">
      <c r="A268" s="7"/>
      <c r="B268" s="7"/>
      <c r="C268" s="7"/>
      <c r="D268" s="7"/>
      <c r="E268" s="219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ht="12.75" customHeight="1">
      <c r="A269" s="7"/>
      <c r="B269" s="7"/>
      <c r="C269" s="7"/>
      <c r="D269" s="7"/>
      <c r="E269" s="219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ht="12.75" customHeight="1">
      <c r="A270" s="7"/>
      <c r="B270" s="7"/>
      <c r="C270" s="7"/>
      <c r="D270" s="7"/>
      <c r="E270" s="219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ht="12.75" customHeight="1">
      <c r="A271" s="7"/>
      <c r="B271" s="7"/>
      <c r="C271" s="7"/>
      <c r="D271" s="7"/>
      <c r="E271" s="219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ht="12.75" customHeight="1">
      <c r="A272" s="7"/>
      <c r="B272" s="7"/>
      <c r="C272" s="7"/>
      <c r="D272" s="7"/>
      <c r="E272" s="219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ht="12.75" customHeight="1">
      <c r="A273" s="7"/>
      <c r="B273" s="7"/>
      <c r="C273" s="7"/>
      <c r="D273" s="7"/>
      <c r="E273" s="219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ht="12.75" customHeight="1">
      <c r="A274" s="7"/>
      <c r="B274" s="7"/>
      <c r="C274" s="7"/>
      <c r="D274" s="7"/>
      <c r="E274" s="219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ht="12.75" customHeight="1">
      <c r="A275" s="7"/>
      <c r="B275" s="7"/>
      <c r="C275" s="7"/>
      <c r="D275" s="7"/>
      <c r="E275" s="219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ht="12.75" customHeight="1">
      <c r="A276" s="7"/>
      <c r="B276" s="7"/>
      <c r="C276" s="7"/>
      <c r="D276" s="7"/>
      <c r="E276" s="219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 ht="12.75" customHeight="1">
      <c r="A277" s="7"/>
      <c r="B277" s="7"/>
      <c r="C277" s="7"/>
      <c r="D277" s="7"/>
      <c r="E277" s="219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 ht="12.75" customHeight="1">
      <c r="A278" s="7"/>
      <c r="B278" s="7"/>
      <c r="C278" s="7"/>
      <c r="D278" s="7"/>
      <c r="E278" s="219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 ht="12.75" customHeight="1">
      <c r="A279" s="7"/>
      <c r="B279" s="7"/>
      <c r="C279" s="7"/>
      <c r="D279" s="7"/>
      <c r="E279" s="219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 ht="12.75" customHeight="1">
      <c r="A280" s="7"/>
      <c r="B280" s="7"/>
      <c r="C280" s="7"/>
      <c r="D280" s="7"/>
      <c r="E280" s="219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 ht="12.75" customHeight="1">
      <c r="A281" s="7"/>
      <c r="B281" s="7"/>
      <c r="C281" s="7"/>
      <c r="D281" s="7"/>
      <c r="E281" s="219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 ht="12.75" customHeight="1">
      <c r="A282" s="7"/>
      <c r="B282" s="7"/>
      <c r="C282" s="7"/>
      <c r="D282" s="7"/>
      <c r="E282" s="219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 ht="12.75" customHeight="1">
      <c r="A283" s="7"/>
      <c r="B283" s="7"/>
      <c r="C283" s="7"/>
      <c r="D283" s="7"/>
      <c r="E283" s="219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 ht="12.75" customHeight="1">
      <c r="A284" s="7"/>
      <c r="B284" s="7"/>
      <c r="C284" s="7"/>
      <c r="D284" s="7"/>
      <c r="E284" s="219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 ht="12.75" customHeight="1">
      <c r="A285" s="7"/>
      <c r="B285" s="7"/>
      <c r="C285" s="7"/>
      <c r="D285" s="7"/>
      <c r="E285" s="219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83:E83"/>
    <mergeCell ref="B84:E84"/>
    <mergeCell ref="B85:E85"/>
    <mergeCell ref="D11:E11"/>
    <mergeCell ref="A76:E76"/>
    <mergeCell ref="A77:E77"/>
    <mergeCell ref="A78:E78"/>
    <mergeCell ref="A79:E79"/>
    <mergeCell ref="A80:E80"/>
    <mergeCell ref="A81:E81"/>
  </mergeCells>
  <printOptions/>
  <pageMargins bottom="0.1390430982673091" footer="0.0" header="0.0" left="0.6524329995619889" right="0.021391245887278327" top="0.4278249177455665"/>
  <pageSetup paperSize="9" scale="85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/>
  </sheetPr>
  <sheetViews>
    <sheetView workbookViewId="0"/>
  </sheetViews>
  <sheetFormatPr customHeight="1" defaultColWidth="14.43" defaultRowHeight="15.0"/>
  <cols>
    <col customWidth="1" min="1" max="1" width="56.0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408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59"/>
      <c r="C4" s="259"/>
      <c r="D4" s="259"/>
      <c r="E4" s="25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60"/>
      <c r="B5" s="260"/>
      <c r="C5" s="260"/>
      <c r="D5" s="260"/>
      <c r="E5" s="26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60" t="s">
        <v>297</v>
      </c>
      <c r="B6" s="262">
        <v>44818.0</v>
      </c>
      <c r="D6" s="26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96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4.25" customHeight="1">
      <c r="A13" s="258" t="s">
        <v>409</v>
      </c>
      <c r="B13" s="254"/>
      <c r="C13" s="255"/>
      <c r="D13" s="255"/>
      <c r="E13" s="256">
        <f t="shared" ref="E13:E21" si="1">C13*D13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44" t="s">
        <v>410</v>
      </c>
      <c r="B14" s="72" t="s">
        <v>28</v>
      </c>
      <c r="C14" s="73">
        <v>15.5</v>
      </c>
      <c r="D14" s="73">
        <v>1000.0</v>
      </c>
      <c r="E14" s="251">
        <f t="shared" si="1"/>
        <v>15500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44" t="s">
        <v>411</v>
      </c>
      <c r="B15" s="72" t="s">
        <v>32</v>
      </c>
      <c r="C15" s="73">
        <v>3.0</v>
      </c>
      <c r="D15" s="73">
        <v>500.0</v>
      </c>
      <c r="E15" s="251">
        <f t="shared" si="1"/>
        <v>1500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44" t="s">
        <v>412</v>
      </c>
      <c r="B16" s="83" t="s">
        <v>32</v>
      </c>
      <c r="C16" s="83">
        <v>16.0</v>
      </c>
      <c r="D16" s="83">
        <v>75.0</v>
      </c>
      <c r="E16" s="251">
        <f t="shared" si="1"/>
        <v>1200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44" t="s">
        <v>413</v>
      </c>
      <c r="B17" s="82" t="s">
        <v>28</v>
      </c>
      <c r="C17" s="83">
        <v>10.5</v>
      </c>
      <c r="D17" s="83">
        <v>750.0</v>
      </c>
      <c r="E17" s="251">
        <f t="shared" si="1"/>
        <v>7875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44" t="s">
        <v>414</v>
      </c>
      <c r="B18" s="83" t="s">
        <v>28</v>
      </c>
      <c r="C18" s="83">
        <v>5.4</v>
      </c>
      <c r="D18" s="83">
        <v>950.0</v>
      </c>
      <c r="E18" s="251">
        <f t="shared" si="1"/>
        <v>5130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44" t="s">
        <v>415</v>
      </c>
      <c r="B19" s="83" t="s">
        <v>28</v>
      </c>
      <c r="C19" s="83">
        <v>35.4</v>
      </c>
      <c r="D19" s="83">
        <v>850.0</v>
      </c>
      <c r="E19" s="251">
        <f t="shared" si="1"/>
        <v>30090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77" t="s">
        <v>372</v>
      </c>
      <c r="B20" s="83" t="s">
        <v>28</v>
      </c>
      <c r="C20" s="83">
        <v>12.9</v>
      </c>
      <c r="D20" s="83">
        <v>750.0</v>
      </c>
      <c r="E20" s="251">
        <f t="shared" si="1"/>
        <v>9675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44" t="s">
        <v>416</v>
      </c>
      <c r="B21" s="82" t="s">
        <v>320</v>
      </c>
      <c r="C21" s="83">
        <v>1.0</v>
      </c>
      <c r="D21" s="83">
        <v>6000.0</v>
      </c>
      <c r="E21" s="251">
        <f t="shared" si="1"/>
        <v>6000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58" t="s">
        <v>417</v>
      </c>
      <c r="B22" s="278"/>
      <c r="C22" s="279"/>
      <c r="D22" s="279"/>
      <c r="E22" s="25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44" t="s">
        <v>418</v>
      </c>
      <c r="B23" s="82" t="s">
        <v>320</v>
      </c>
      <c r="C23" s="83">
        <v>1.0</v>
      </c>
      <c r="D23" s="83">
        <v>2500.0</v>
      </c>
      <c r="E23" s="242">
        <f t="shared" ref="E23:E30" si="2">C23*D23</f>
        <v>2500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44" t="s">
        <v>419</v>
      </c>
      <c r="B24" s="82" t="s">
        <v>320</v>
      </c>
      <c r="C24" s="83">
        <v>1.0</v>
      </c>
      <c r="D24" s="83">
        <v>1000.0</v>
      </c>
      <c r="E24" s="242">
        <f t="shared" si="2"/>
        <v>1000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44" t="s">
        <v>420</v>
      </c>
      <c r="B25" s="82" t="s">
        <v>320</v>
      </c>
      <c r="C25" s="83">
        <v>1.0</v>
      </c>
      <c r="D25" s="83">
        <v>1200.0</v>
      </c>
      <c r="E25" s="242">
        <f t="shared" si="2"/>
        <v>1200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44" t="s">
        <v>421</v>
      </c>
      <c r="B26" s="82" t="s">
        <v>320</v>
      </c>
      <c r="C26" s="83">
        <v>1.0</v>
      </c>
      <c r="D26" s="83">
        <v>1000.0</v>
      </c>
      <c r="E26" s="242">
        <f t="shared" si="2"/>
        <v>1000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44" t="s">
        <v>422</v>
      </c>
      <c r="B27" s="82" t="s">
        <v>320</v>
      </c>
      <c r="C27" s="83">
        <v>1.0</v>
      </c>
      <c r="D27" s="83">
        <v>1200.0</v>
      </c>
      <c r="E27" s="242">
        <f t="shared" si="2"/>
        <v>1200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244" t="s">
        <v>423</v>
      </c>
      <c r="B28" s="82" t="s">
        <v>320</v>
      </c>
      <c r="C28" s="83">
        <v>1.0</v>
      </c>
      <c r="D28" s="83">
        <v>1500.0</v>
      </c>
      <c r="E28" s="242">
        <f t="shared" si="2"/>
        <v>1500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244" t="s">
        <v>424</v>
      </c>
      <c r="B29" s="82" t="s">
        <v>425</v>
      </c>
      <c r="C29" s="83">
        <v>1.0</v>
      </c>
      <c r="D29" s="83">
        <v>1300.0</v>
      </c>
      <c r="E29" s="242">
        <f t="shared" si="2"/>
        <v>1300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244" t="s">
        <v>426</v>
      </c>
      <c r="B30" s="82" t="s">
        <v>387</v>
      </c>
      <c r="C30" s="83">
        <v>1.0</v>
      </c>
      <c r="D30" s="83">
        <v>800.0</v>
      </c>
      <c r="E30" s="242">
        <f t="shared" si="2"/>
        <v>800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6.5" customHeight="1">
      <c r="A31" s="247" t="s">
        <v>321</v>
      </c>
      <c r="B31" s="248"/>
      <c r="C31" s="248"/>
      <c r="D31" s="248"/>
      <c r="E31" s="280">
        <f>SUM(E13:E30)</f>
        <v>87470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7"/>
      <c r="B32" s="7"/>
      <c r="C32" s="7"/>
      <c r="D32" s="7"/>
      <c r="E32" s="21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27.0" customHeight="1">
      <c r="A33" s="229" t="s">
        <v>322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40" t="s">
        <v>323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27.0" customHeight="1">
      <c r="A35" s="229" t="s">
        <v>427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40.5" customHeight="1">
      <c r="A36" s="229" t="s">
        <v>325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28.5" customHeight="1">
      <c r="A37" s="229" t="s">
        <v>326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28.5" customHeight="1">
      <c r="A38" s="229" t="s">
        <v>428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219" t="s">
        <v>293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220" t="s">
        <v>175</v>
      </c>
      <c r="B41" s="40" t="s">
        <v>176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221" t="s">
        <v>177</v>
      </c>
      <c r="B42" s="102" t="s">
        <v>178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2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2.75" customHeight="1">
      <c r="A238" s="7"/>
      <c r="B238" s="7"/>
      <c r="C238" s="7"/>
      <c r="D238" s="7"/>
      <c r="E238" s="21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2.75" customHeight="1">
      <c r="A239" s="7"/>
      <c r="B239" s="7"/>
      <c r="C239" s="7"/>
      <c r="D239" s="7"/>
      <c r="E239" s="21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ht="12.75" customHeight="1">
      <c r="A240" s="7"/>
      <c r="B240" s="7"/>
      <c r="C240" s="7"/>
      <c r="D240" s="7"/>
      <c r="E240" s="21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ht="12.75" customHeight="1">
      <c r="A241" s="7"/>
      <c r="B241" s="7"/>
      <c r="C241" s="7"/>
      <c r="D241" s="7"/>
      <c r="E241" s="21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ht="12.75" customHeight="1">
      <c r="A242" s="7"/>
      <c r="B242" s="7"/>
      <c r="C242" s="7"/>
      <c r="D242" s="7"/>
      <c r="E242" s="21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40:E40"/>
    <mergeCell ref="B41:E41"/>
    <mergeCell ref="B42:E42"/>
    <mergeCell ref="D11:E11"/>
    <mergeCell ref="A33:E33"/>
    <mergeCell ref="A34:E34"/>
    <mergeCell ref="A35:E35"/>
    <mergeCell ref="A36:E36"/>
    <mergeCell ref="A37:E37"/>
    <mergeCell ref="A38:E38"/>
  </mergeCells>
  <printOptions/>
  <pageMargins bottom="0.1390430982673091" footer="0.0" header="0.0" left="0.855649835491133" right="0.0" top="0.427824917745566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/>
  </sheetPr>
  <sheetViews>
    <sheetView workbookViewId="0"/>
  </sheetViews>
  <sheetFormatPr customHeight="1" defaultColWidth="14.43" defaultRowHeight="15.0"/>
  <cols>
    <col customWidth="1" min="1" max="1" width="56.0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429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44816.0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96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4.25" customHeight="1">
      <c r="A13" s="253" t="s">
        <v>385</v>
      </c>
      <c r="B13" s="254"/>
      <c r="C13" s="255"/>
      <c r="D13" s="255"/>
      <c r="E13" s="256">
        <f t="shared" ref="E13:E19" si="1">C13*D13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57" t="s">
        <v>430</v>
      </c>
      <c r="B14" s="72" t="s">
        <v>26</v>
      </c>
      <c r="C14" s="73">
        <v>5.7</v>
      </c>
      <c r="D14" s="73">
        <v>200.0</v>
      </c>
      <c r="E14" s="251">
        <f t="shared" si="1"/>
        <v>1140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57" t="s">
        <v>83</v>
      </c>
      <c r="B15" s="83" t="s">
        <v>28</v>
      </c>
      <c r="C15" s="83">
        <v>8.0</v>
      </c>
      <c r="D15" s="83">
        <v>100.0</v>
      </c>
      <c r="E15" s="242">
        <f t="shared" si="1"/>
        <v>800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57" t="s">
        <v>85</v>
      </c>
      <c r="B16" s="83" t="s">
        <v>26</v>
      </c>
      <c r="C16" s="83">
        <v>5.7</v>
      </c>
      <c r="D16" s="83">
        <v>450.0</v>
      </c>
      <c r="E16" s="242">
        <f t="shared" si="1"/>
        <v>2565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57" t="s">
        <v>141</v>
      </c>
      <c r="B17" s="82" t="s">
        <v>26</v>
      </c>
      <c r="C17" s="83">
        <v>5.7</v>
      </c>
      <c r="D17" s="83">
        <v>60.0</v>
      </c>
      <c r="E17" s="251">
        <f t="shared" si="1"/>
        <v>342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57" t="s">
        <v>431</v>
      </c>
      <c r="B18" s="82" t="s">
        <v>26</v>
      </c>
      <c r="C18" s="83">
        <v>4.5</v>
      </c>
      <c r="D18" s="83">
        <v>1800.0</v>
      </c>
      <c r="E18" s="242">
        <f t="shared" si="1"/>
        <v>8100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57" t="s">
        <v>432</v>
      </c>
      <c r="B19" s="82" t="s">
        <v>26</v>
      </c>
      <c r="C19" s="83">
        <v>4.5</v>
      </c>
      <c r="D19" s="83">
        <v>900.0</v>
      </c>
      <c r="E19" s="251">
        <f t="shared" si="1"/>
        <v>4050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53" t="s">
        <v>433</v>
      </c>
      <c r="B20" s="278"/>
      <c r="C20" s="279"/>
      <c r="D20" s="279"/>
      <c r="E20" s="25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57" t="s">
        <v>434</v>
      </c>
      <c r="B21" s="82" t="s">
        <v>26</v>
      </c>
      <c r="C21" s="83">
        <v>2.88</v>
      </c>
      <c r="D21" s="83">
        <v>200.0</v>
      </c>
      <c r="E21" s="242">
        <f t="shared" ref="E21:E40" si="2">C21*D21</f>
        <v>576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57" t="s">
        <v>71</v>
      </c>
      <c r="B22" s="82" t="s">
        <v>26</v>
      </c>
      <c r="C22" s="83">
        <v>2.88</v>
      </c>
      <c r="D22" s="83">
        <v>60.0</v>
      </c>
      <c r="E22" s="242">
        <f t="shared" si="2"/>
        <v>172.8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57" t="s">
        <v>435</v>
      </c>
      <c r="B23" s="82" t="s">
        <v>26</v>
      </c>
      <c r="C23" s="83">
        <v>2.88</v>
      </c>
      <c r="D23" s="83">
        <v>200.0</v>
      </c>
      <c r="E23" s="242">
        <f t="shared" si="2"/>
        <v>576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57" t="s">
        <v>436</v>
      </c>
      <c r="B24" s="82" t="s">
        <v>26</v>
      </c>
      <c r="C24" s="83">
        <v>2.88</v>
      </c>
      <c r="D24" s="83">
        <v>1500.0</v>
      </c>
      <c r="E24" s="242">
        <f t="shared" si="2"/>
        <v>4320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57" t="s">
        <v>432</v>
      </c>
      <c r="B25" s="82" t="s">
        <v>26</v>
      </c>
      <c r="C25" s="83">
        <v>2.88</v>
      </c>
      <c r="D25" s="83">
        <v>900.0</v>
      </c>
      <c r="E25" s="251">
        <f t="shared" si="2"/>
        <v>2592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57" t="s">
        <v>127</v>
      </c>
      <c r="B26" s="82" t="s">
        <v>32</v>
      </c>
      <c r="C26" s="83">
        <v>3.0</v>
      </c>
      <c r="D26" s="83">
        <v>450.0</v>
      </c>
      <c r="E26" s="242">
        <f t="shared" si="2"/>
        <v>1350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57" t="s">
        <v>437</v>
      </c>
      <c r="B27" s="82" t="s">
        <v>32</v>
      </c>
      <c r="C27" s="83">
        <v>1.0</v>
      </c>
      <c r="D27" s="83">
        <v>1000.0</v>
      </c>
      <c r="E27" s="242">
        <f t="shared" si="2"/>
        <v>1000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253" t="s">
        <v>168</v>
      </c>
      <c r="B28" s="278"/>
      <c r="C28" s="279"/>
      <c r="D28" s="279"/>
      <c r="E28" s="281">
        <f t="shared" si="2"/>
        <v>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257" t="s">
        <v>438</v>
      </c>
      <c r="B29" s="82" t="s">
        <v>320</v>
      </c>
      <c r="C29" s="83">
        <v>1.0</v>
      </c>
      <c r="D29" s="83">
        <v>300.0</v>
      </c>
      <c r="E29" s="242">
        <f t="shared" si="2"/>
        <v>300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257" t="s">
        <v>439</v>
      </c>
      <c r="B30" s="83" t="s">
        <v>26</v>
      </c>
      <c r="C30" s="83">
        <v>4.5</v>
      </c>
      <c r="D30" s="83">
        <v>200.0</v>
      </c>
      <c r="E30" s="251">
        <f t="shared" si="2"/>
        <v>900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257" t="s">
        <v>440</v>
      </c>
      <c r="B31" s="83" t="s">
        <v>26</v>
      </c>
      <c r="C31" s="83">
        <v>3.1</v>
      </c>
      <c r="D31" s="83">
        <v>450.0</v>
      </c>
      <c r="E31" s="251">
        <f t="shared" si="2"/>
        <v>1395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257" t="s">
        <v>441</v>
      </c>
      <c r="B32" s="83" t="s">
        <v>28</v>
      </c>
      <c r="C32" s="83">
        <v>6.1</v>
      </c>
      <c r="D32" s="83">
        <v>280.0</v>
      </c>
      <c r="E32" s="251">
        <f t="shared" si="2"/>
        <v>1708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257" t="s">
        <v>435</v>
      </c>
      <c r="B33" s="82" t="s">
        <v>26</v>
      </c>
      <c r="C33" s="83">
        <v>1.4</v>
      </c>
      <c r="D33" s="83">
        <v>200.0</v>
      </c>
      <c r="E33" s="242">
        <f t="shared" si="2"/>
        <v>280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257" t="s">
        <v>442</v>
      </c>
      <c r="B34" s="83" t="s">
        <v>26</v>
      </c>
      <c r="C34" s="83">
        <v>4.5</v>
      </c>
      <c r="D34" s="83">
        <v>1500.0</v>
      </c>
      <c r="E34" s="242">
        <f t="shared" si="2"/>
        <v>6750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257" t="s">
        <v>443</v>
      </c>
      <c r="B35" s="83" t="s">
        <v>28</v>
      </c>
      <c r="C35" s="83">
        <v>6.1</v>
      </c>
      <c r="D35" s="83">
        <v>1100.0</v>
      </c>
      <c r="E35" s="242">
        <f t="shared" si="2"/>
        <v>6710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257" t="s">
        <v>444</v>
      </c>
      <c r="B36" s="83" t="s">
        <v>28</v>
      </c>
      <c r="C36" s="83">
        <v>6.1</v>
      </c>
      <c r="D36" s="83">
        <v>1200.0</v>
      </c>
      <c r="E36" s="242">
        <f t="shared" si="2"/>
        <v>7320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257" t="s">
        <v>432</v>
      </c>
      <c r="B37" s="82" t="s">
        <v>26</v>
      </c>
      <c r="C37" s="83">
        <v>5.5</v>
      </c>
      <c r="D37" s="83">
        <v>900.0</v>
      </c>
      <c r="E37" s="251">
        <f t="shared" si="2"/>
        <v>4950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257" t="s">
        <v>445</v>
      </c>
      <c r="B38" s="83" t="s">
        <v>28</v>
      </c>
      <c r="C38" s="83">
        <v>3.05</v>
      </c>
      <c r="D38" s="83">
        <v>350.0</v>
      </c>
      <c r="E38" s="242">
        <f t="shared" si="2"/>
        <v>1067.5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257" t="s">
        <v>127</v>
      </c>
      <c r="B39" s="82" t="s">
        <v>32</v>
      </c>
      <c r="C39" s="83">
        <v>1.0</v>
      </c>
      <c r="D39" s="83">
        <v>450.0</v>
      </c>
      <c r="E39" s="242">
        <f t="shared" si="2"/>
        <v>450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257" t="s">
        <v>446</v>
      </c>
      <c r="B40" s="83" t="s">
        <v>32</v>
      </c>
      <c r="C40" s="83">
        <v>1.0</v>
      </c>
      <c r="D40" s="83">
        <v>200.0</v>
      </c>
      <c r="E40" s="242">
        <f t="shared" si="2"/>
        <v>200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253" t="s">
        <v>371</v>
      </c>
      <c r="B41" s="279"/>
      <c r="C41" s="279"/>
      <c r="D41" s="279"/>
      <c r="E41" s="256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257" t="s">
        <v>447</v>
      </c>
      <c r="B42" s="82" t="s">
        <v>26</v>
      </c>
      <c r="C42" s="83">
        <v>4.25</v>
      </c>
      <c r="D42" s="83">
        <v>200.0</v>
      </c>
      <c r="E42" s="242">
        <f t="shared" ref="E42:E66" si="3">C42*D42</f>
        <v>850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257" t="s">
        <v>448</v>
      </c>
      <c r="B43" s="82" t="s">
        <v>26</v>
      </c>
      <c r="C43" s="83">
        <v>7.0</v>
      </c>
      <c r="D43" s="83">
        <v>450.0</v>
      </c>
      <c r="E43" s="242">
        <f t="shared" si="3"/>
        <v>3150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257" t="s">
        <v>117</v>
      </c>
      <c r="B44" s="82" t="s">
        <v>26</v>
      </c>
      <c r="C44" s="83">
        <v>4.25</v>
      </c>
      <c r="D44" s="83">
        <v>1500.0</v>
      </c>
      <c r="E44" s="242">
        <f t="shared" si="3"/>
        <v>6375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257" t="s">
        <v>449</v>
      </c>
      <c r="B45" s="82" t="s">
        <v>26</v>
      </c>
      <c r="C45" s="83">
        <v>4.25</v>
      </c>
      <c r="D45" s="83">
        <v>900.0</v>
      </c>
      <c r="E45" s="242">
        <f t="shared" si="3"/>
        <v>3825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257" t="s">
        <v>71</v>
      </c>
      <c r="B46" s="82" t="s">
        <v>26</v>
      </c>
      <c r="C46" s="83">
        <v>12.9</v>
      </c>
      <c r="D46" s="83">
        <v>60.0</v>
      </c>
      <c r="E46" s="242">
        <f t="shared" si="3"/>
        <v>774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257" t="s">
        <v>123</v>
      </c>
      <c r="B47" s="82" t="s">
        <v>26</v>
      </c>
      <c r="C47" s="83">
        <v>12.9</v>
      </c>
      <c r="D47" s="83">
        <v>1500.0</v>
      </c>
      <c r="E47" s="242">
        <f t="shared" si="3"/>
        <v>19350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257" t="s">
        <v>147</v>
      </c>
      <c r="B48" s="82" t="s">
        <v>450</v>
      </c>
      <c r="C48" s="83">
        <v>3.2</v>
      </c>
      <c r="D48" s="83">
        <v>1300.0</v>
      </c>
      <c r="E48" s="242">
        <f t="shared" si="3"/>
        <v>4160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257" t="s">
        <v>451</v>
      </c>
      <c r="B49" s="82" t="s">
        <v>26</v>
      </c>
      <c r="C49" s="83">
        <v>13.9</v>
      </c>
      <c r="D49" s="83">
        <v>900.0</v>
      </c>
      <c r="E49" s="242">
        <f t="shared" si="3"/>
        <v>12510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257" t="s">
        <v>127</v>
      </c>
      <c r="B50" s="82" t="s">
        <v>32</v>
      </c>
      <c r="C50" s="83">
        <v>8.0</v>
      </c>
      <c r="D50" s="83">
        <v>450.0</v>
      </c>
      <c r="E50" s="242">
        <f t="shared" si="3"/>
        <v>3600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257" t="s">
        <v>149</v>
      </c>
      <c r="B51" s="82" t="s">
        <v>28</v>
      </c>
      <c r="C51" s="83">
        <v>2.4</v>
      </c>
      <c r="D51" s="83">
        <v>4000.0</v>
      </c>
      <c r="E51" s="242">
        <f t="shared" si="3"/>
        <v>9600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257" t="s">
        <v>151</v>
      </c>
      <c r="B52" s="82" t="s">
        <v>28</v>
      </c>
      <c r="C52" s="83">
        <v>8.0</v>
      </c>
      <c r="D52" s="83">
        <v>700.0</v>
      </c>
      <c r="E52" s="242">
        <f t="shared" si="3"/>
        <v>5600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257" t="s">
        <v>160</v>
      </c>
      <c r="B53" s="82" t="s">
        <v>32</v>
      </c>
      <c r="C53" s="83">
        <v>1.0</v>
      </c>
      <c r="D53" s="83">
        <v>5000.0</v>
      </c>
      <c r="E53" s="242">
        <f t="shared" si="3"/>
        <v>5000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257" t="s">
        <v>452</v>
      </c>
      <c r="B54" s="82" t="s">
        <v>28</v>
      </c>
      <c r="C54" s="83">
        <v>3.6</v>
      </c>
      <c r="D54" s="83">
        <v>200.0</v>
      </c>
      <c r="E54" s="242">
        <f t="shared" si="3"/>
        <v>720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253" t="s">
        <v>382</v>
      </c>
      <c r="B55" s="279"/>
      <c r="C55" s="279"/>
      <c r="D55" s="279"/>
      <c r="E55" s="281">
        <f t="shared" si="3"/>
        <v>0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257" t="s">
        <v>453</v>
      </c>
      <c r="B56" s="82" t="s">
        <v>320</v>
      </c>
      <c r="C56" s="83">
        <v>1.0</v>
      </c>
      <c r="D56" s="83">
        <v>500.0</v>
      </c>
      <c r="E56" s="242">
        <f t="shared" si="3"/>
        <v>500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257" t="s">
        <v>447</v>
      </c>
      <c r="B57" s="82" t="s">
        <v>26</v>
      </c>
      <c r="C57" s="83">
        <v>2.6</v>
      </c>
      <c r="D57" s="83">
        <v>200.0</v>
      </c>
      <c r="E57" s="242">
        <f t="shared" si="3"/>
        <v>520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257" t="s">
        <v>117</v>
      </c>
      <c r="B58" s="82" t="s">
        <v>26</v>
      </c>
      <c r="C58" s="83">
        <v>2.6</v>
      </c>
      <c r="D58" s="83">
        <v>1500.0</v>
      </c>
      <c r="E58" s="242">
        <f t="shared" si="3"/>
        <v>3900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257" t="s">
        <v>449</v>
      </c>
      <c r="B59" s="82" t="s">
        <v>26</v>
      </c>
      <c r="C59" s="83">
        <v>2.6</v>
      </c>
      <c r="D59" s="83">
        <v>900.0</v>
      </c>
      <c r="E59" s="242">
        <f t="shared" si="3"/>
        <v>2340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257" t="s">
        <v>71</v>
      </c>
      <c r="B60" s="82" t="s">
        <v>26</v>
      </c>
      <c r="C60" s="83">
        <v>12.0</v>
      </c>
      <c r="D60" s="83">
        <v>60.0</v>
      </c>
      <c r="E60" s="242">
        <f t="shared" si="3"/>
        <v>720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257" t="s">
        <v>123</v>
      </c>
      <c r="B61" s="82" t="s">
        <v>26</v>
      </c>
      <c r="C61" s="83">
        <v>12.0</v>
      </c>
      <c r="D61" s="83">
        <v>1500.0</v>
      </c>
      <c r="E61" s="242">
        <f t="shared" si="3"/>
        <v>18000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257" t="s">
        <v>147</v>
      </c>
      <c r="B62" s="82" t="s">
        <v>450</v>
      </c>
      <c r="C62" s="83">
        <v>0.9</v>
      </c>
      <c r="D62" s="83">
        <v>1300.0</v>
      </c>
      <c r="E62" s="242">
        <f t="shared" si="3"/>
        <v>1170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257" t="s">
        <v>454</v>
      </c>
      <c r="B63" s="82" t="s">
        <v>26</v>
      </c>
      <c r="C63" s="83">
        <v>13.9</v>
      </c>
      <c r="D63" s="83">
        <v>300.0</v>
      </c>
      <c r="E63" s="242">
        <f t="shared" si="3"/>
        <v>4170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257" t="s">
        <v>127</v>
      </c>
      <c r="B64" s="82" t="s">
        <v>32</v>
      </c>
      <c r="C64" s="83">
        <v>13.0</v>
      </c>
      <c r="D64" s="83">
        <v>450.0</v>
      </c>
      <c r="E64" s="242">
        <f t="shared" si="3"/>
        <v>5850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257" t="s">
        <v>149</v>
      </c>
      <c r="B65" s="82" t="s">
        <v>28</v>
      </c>
      <c r="C65" s="83">
        <v>2.45</v>
      </c>
      <c r="D65" s="83">
        <v>4000.0</v>
      </c>
      <c r="E65" s="242">
        <f t="shared" si="3"/>
        <v>9800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257" t="s">
        <v>151</v>
      </c>
      <c r="B66" s="82" t="s">
        <v>28</v>
      </c>
      <c r="C66" s="83">
        <v>30.4</v>
      </c>
      <c r="D66" s="83">
        <v>700.0</v>
      </c>
      <c r="E66" s="242">
        <f t="shared" si="3"/>
        <v>21280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6.5" customHeight="1">
      <c r="A67" s="247" t="s">
        <v>321</v>
      </c>
      <c r="B67" s="248"/>
      <c r="C67" s="248"/>
      <c r="D67" s="248"/>
      <c r="E67" s="249">
        <f>SUM(E13:E66)</f>
        <v>203378.3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27.0" customHeight="1">
      <c r="A69" s="229" t="s">
        <v>322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40" t="s">
        <v>323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27.0" customHeight="1">
      <c r="A71" s="229" t="s">
        <v>455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40.5" customHeight="1">
      <c r="A72" s="229" t="s">
        <v>325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28.5" customHeight="1">
      <c r="A73" s="229" t="s">
        <v>326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28.5" customHeight="1">
      <c r="A74" s="229" t="s">
        <v>456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219" t="s">
        <v>293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220" t="s">
        <v>175</v>
      </c>
      <c r="B77" s="40" t="s">
        <v>176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221" t="s">
        <v>177</v>
      </c>
      <c r="B78" s="102" t="s">
        <v>178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2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2.75" customHeight="1">
      <c r="A238" s="7"/>
      <c r="B238" s="7"/>
      <c r="C238" s="7"/>
      <c r="D238" s="7"/>
      <c r="E238" s="21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2.75" customHeight="1">
      <c r="A239" s="7"/>
      <c r="B239" s="7"/>
      <c r="C239" s="7"/>
      <c r="D239" s="7"/>
      <c r="E239" s="21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ht="12.75" customHeight="1">
      <c r="A240" s="7"/>
      <c r="B240" s="7"/>
      <c r="C240" s="7"/>
      <c r="D240" s="7"/>
      <c r="E240" s="21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ht="12.75" customHeight="1">
      <c r="A241" s="7"/>
      <c r="B241" s="7"/>
      <c r="C241" s="7"/>
      <c r="D241" s="7"/>
      <c r="E241" s="21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ht="12.75" customHeight="1">
      <c r="A242" s="7"/>
      <c r="B242" s="7"/>
      <c r="C242" s="7"/>
      <c r="D242" s="7"/>
      <c r="E242" s="21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2.75" customHeight="1">
      <c r="A243" s="7"/>
      <c r="B243" s="7"/>
      <c r="C243" s="7"/>
      <c r="D243" s="7"/>
      <c r="E243" s="21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ht="12.75" customHeight="1">
      <c r="A244" s="7"/>
      <c r="B244" s="7"/>
      <c r="C244" s="7"/>
      <c r="D244" s="7"/>
      <c r="E244" s="219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ht="12.75" customHeight="1">
      <c r="A245" s="7"/>
      <c r="B245" s="7"/>
      <c r="C245" s="7"/>
      <c r="D245" s="7"/>
      <c r="E245" s="219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ht="12.75" customHeight="1">
      <c r="A246" s="7"/>
      <c r="B246" s="7"/>
      <c r="C246" s="7"/>
      <c r="D246" s="7"/>
      <c r="E246" s="219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ht="12.75" customHeight="1">
      <c r="A247" s="7"/>
      <c r="B247" s="7"/>
      <c r="C247" s="7"/>
      <c r="D247" s="7"/>
      <c r="E247" s="219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ht="12.75" customHeight="1">
      <c r="A248" s="7"/>
      <c r="B248" s="7"/>
      <c r="C248" s="7"/>
      <c r="D248" s="7"/>
      <c r="E248" s="219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ht="12.75" customHeight="1">
      <c r="A249" s="7"/>
      <c r="B249" s="7"/>
      <c r="C249" s="7"/>
      <c r="D249" s="7"/>
      <c r="E249" s="219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ht="12.75" customHeight="1">
      <c r="A250" s="7"/>
      <c r="B250" s="7"/>
      <c r="C250" s="7"/>
      <c r="D250" s="7"/>
      <c r="E250" s="219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ht="12.75" customHeight="1">
      <c r="A251" s="7"/>
      <c r="B251" s="7"/>
      <c r="C251" s="7"/>
      <c r="D251" s="7"/>
      <c r="E251" s="219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ht="12.75" customHeight="1">
      <c r="A252" s="7"/>
      <c r="B252" s="7"/>
      <c r="C252" s="7"/>
      <c r="D252" s="7"/>
      <c r="E252" s="219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ht="12.75" customHeight="1">
      <c r="A253" s="7"/>
      <c r="B253" s="7"/>
      <c r="C253" s="7"/>
      <c r="D253" s="7"/>
      <c r="E253" s="219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ht="12.75" customHeight="1">
      <c r="A254" s="7"/>
      <c r="B254" s="7"/>
      <c r="C254" s="7"/>
      <c r="D254" s="7"/>
      <c r="E254" s="219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ht="12.75" customHeight="1">
      <c r="A255" s="7"/>
      <c r="B255" s="7"/>
      <c r="C255" s="7"/>
      <c r="D255" s="7"/>
      <c r="E255" s="219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ht="12.75" customHeight="1">
      <c r="A256" s="7"/>
      <c r="B256" s="7"/>
      <c r="C256" s="7"/>
      <c r="D256" s="7"/>
      <c r="E256" s="219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ht="12.75" customHeight="1">
      <c r="A257" s="7"/>
      <c r="B257" s="7"/>
      <c r="C257" s="7"/>
      <c r="D257" s="7"/>
      <c r="E257" s="219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ht="12.75" customHeight="1">
      <c r="A258" s="7"/>
      <c r="B258" s="7"/>
      <c r="C258" s="7"/>
      <c r="D258" s="7"/>
      <c r="E258" s="219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ht="12.75" customHeight="1">
      <c r="A259" s="7"/>
      <c r="B259" s="7"/>
      <c r="C259" s="7"/>
      <c r="D259" s="7"/>
      <c r="E259" s="219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ht="12.75" customHeight="1">
      <c r="A260" s="7"/>
      <c r="B260" s="7"/>
      <c r="C260" s="7"/>
      <c r="D260" s="7"/>
      <c r="E260" s="219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ht="12.75" customHeight="1">
      <c r="A261" s="7"/>
      <c r="B261" s="7"/>
      <c r="C261" s="7"/>
      <c r="D261" s="7"/>
      <c r="E261" s="219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ht="12.75" customHeight="1">
      <c r="A262" s="7"/>
      <c r="B262" s="7"/>
      <c r="C262" s="7"/>
      <c r="D262" s="7"/>
      <c r="E262" s="219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ht="12.75" customHeight="1">
      <c r="A263" s="7"/>
      <c r="B263" s="7"/>
      <c r="C263" s="7"/>
      <c r="D263" s="7"/>
      <c r="E263" s="219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ht="12.75" customHeight="1">
      <c r="A264" s="7"/>
      <c r="B264" s="7"/>
      <c r="C264" s="7"/>
      <c r="D264" s="7"/>
      <c r="E264" s="219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ht="12.75" customHeight="1">
      <c r="A265" s="7"/>
      <c r="B265" s="7"/>
      <c r="C265" s="7"/>
      <c r="D265" s="7"/>
      <c r="E265" s="219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ht="12.75" customHeight="1">
      <c r="A266" s="7"/>
      <c r="B266" s="7"/>
      <c r="C266" s="7"/>
      <c r="D266" s="7"/>
      <c r="E266" s="219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ht="12.75" customHeight="1">
      <c r="A267" s="7"/>
      <c r="B267" s="7"/>
      <c r="C267" s="7"/>
      <c r="D267" s="7"/>
      <c r="E267" s="219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ht="12.75" customHeight="1">
      <c r="A268" s="7"/>
      <c r="B268" s="7"/>
      <c r="C268" s="7"/>
      <c r="D268" s="7"/>
      <c r="E268" s="219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ht="12.75" customHeight="1">
      <c r="A269" s="7"/>
      <c r="B269" s="7"/>
      <c r="C269" s="7"/>
      <c r="D269" s="7"/>
      <c r="E269" s="219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ht="12.75" customHeight="1">
      <c r="A270" s="7"/>
      <c r="B270" s="7"/>
      <c r="C270" s="7"/>
      <c r="D270" s="7"/>
      <c r="E270" s="219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ht="12.75" customHeight="1">
      <c r="A271" s="7"/>
      <c r="B271" s="7"/>
      <c r="C271" s="7"/>
      <c r="D271" s="7"/>
      <c r="E271" s="219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ht="12.75" customHeight="1">
      <c r="A272" s="7"/>
      <c r="B272" s="7"/>
      <c r="C272" s="7"/>
      <c r="D272" s="7"/>
      <c r="E272" s="219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ht="12.75" customHeight="1">
      <c r="A273" s="7"/>
      <c r="B273" s="7"/>
      <c r="C273" s="7"/>
      <c r="D273" s="7"/>
      <c r="E273" s="219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ht="12.75" customHeight="1">
      <c r="A274" s="7"/>
      <c r="B274" s="7"/>
      <c r="C274" s="7"/>
      <c r="D274" s="7"/>
      <c r="E274" s="219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ht="12.75" customHeight="1">
      <c r="A275" s="7"/>
      <c r="B275" s="7"/>
      <c r="C275" s="7"/>
      <c r="D275" s="7"/>
      <c r="E275" s="219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ht="12.75" customHeight="1">
      <c r="A276" s="7"/>
      <c r="B276" s="7"/>
      <c r="C276" s="7"/>
      <c r="D276" s="7"/>
      <c r="E276" s="219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 ht="12.75" customHeight="1">
      <c r="A277" s="7"/>
      <c r="B277" s="7"/>
      <c r="C277" s="7"/>
      <c r="D277" s="7"/>
      <c r="E277" s="219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 ht="12.75" customHeight="1">
      <c r="A278" s="7"/>
      <c r="B278" s="7"/>
      <c r="C278" s="7"/>
      <c r="D278" s="7"/>
      <c r="E278" s="219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76:E76"/>
    <mergeCell ref="B77:E77"/>
    <mergeCell ref="B78:E78"/>
    <mergeCell ref="D11:E11"/>
    <mergeCell ref="A69:E69"/>
    <mergeCell ref="A70:E70"/>
    <mergeCell ref="A71:E71"/>
    <mergeCell ref="A72:E72"/>
    <mergeCell ref="A73:E73"/>
    <mergeCell ref="A74:E74"/>
  </mergeCells>
  <printOptions/>
  <pageMargins bottom="0.1390430982673091" footer="0.0" header="0.0" left="1.7219952939259051" right="0.0" top="0.17112996709822662"/>
  <pageSetup paperSize="9" scale="65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/>
  </sheetPr>
  <sheetViews>
    <sheetView workbookViewId="0"/>
  </sheetViews>
  <sheetFormatPr customHeight="1" defaultColWidth="14.43" defaultRowHeight="15.0"/>
  <cols>
    <col customWidth="1" min="1" max="1" width="56.0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457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44781.0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96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4.25" customHeight="1">
      <c r="A13" s="253" t="s">
        <v>70</v>
      </c>
      <c r="B13" s="254"/>
      <c r="C13" s="255"/>
      <c r="D13" s="255"/>
      <c r="E13" s="256">
        <f t="shared" ref="E13:E23" si="1">C13*D13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57" t="s">
        <v>100</v>
      </c>
      <c r="B14" s="72" t="s">
        <v>26</v>
      </c>
      <c r="C14" s="73">
        <v>48.9</v>
      </c>
      <c r="D14" s="73">
        <v>80.0</v>
      </c>
      <c r="E14" s="251">
        <f t="shared" si="1"/>
        <v>3912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57" t="s">
        <v>71</v>
      </c>
      <c r="B15" s="82" t="s">
        <v>26</v>
      </c>
      <c r="C15" s="83">
        <v>48.9</v>
      </c>
      <c r="D15" s="83">
        <v>60.0</v>
      </c>
      <c r="E15" s="251">
        <f t="shared" si="1"/>
        <v>2934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57" t="s">
        <v>458</v>
      </c>
      <c r="B16" s="82" t="s">
        <v>26</v>
      </c>
      <c r="C16" s="83">
        <v>48.9</v>
      </c>
      <c r="D16" s="83">
        <v>120.0</v>
      </c>
      <c r="E16" s="251">
        <f t="shared" si="1"/>
        <v>5868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57" t="s">
        <v>99</v>
      </c>
      <c r="B17" s="82" t="s">
        <v>26</v>
      </c>
      <c r="C17" s="83">
        <v>48.9</v>
      </c>
      <c r="D17" s="83">
        <v>200.0</v>
      </c>
      <c r="E17" s="251">
        <f t="shared" si="1"/>
        <v>9780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57" t="s">
        <v>100</v>
      </c>
      <c r="B18" s="82" t="s">
        <v>26</v>
      </c>
      <c r="C18" s="83">
        <v>48.9</v>
      </c>
      <c r="D18" s="83">
        <v>100.0</v>
      </c>
      <c r="E18" s="251">
        <f t="shared" si="1"/>
        <v>4890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57" t="s">
        <v>71</v>
      </c>
      <c r="B19" s="82" t="s">
        <v>26</v>
      </c>
      <c r="C19" s="83">
        <v>48.9</v>
      </c>
      <c r="D19" s="83">
        <v>60.0</v>
      </c>
      <c r="E19" s="251">
        <f t="shared" si="1"/>
        <v>2934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57" t="s">
        <v>101</v>
      </c>
      <c r="B20" s="82" t="s">
        <v>26</v>
      </c>
      <c r="C20" s="83">
        <v>48.9</v>
      </c>
      <c r="D20" s="83">
        <v>350.0</v>
      </c>
      <c r="E20" s="251">
        <f t="shared" si="1"/>
        <v>17115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57" t="s">
        <v>102</v>
      </c>
      <c r="B21" s="82" t="s">
        <v>26</v>
      </c>
      <c r="C21" s="83">
        <v>48.9</v>
      </c>
      <c r="D21" s="83">
        <v>300.0</v>
      </c>
      <c r="E21" s="251">
        <f t="shared" si="1"/>
        <v>14670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57" t="s">
        <v>100</v>
      </c>
      <c r="B22" s="82" t="s">
        <v>26</v>
      </c>
      <c r="C22" s="83">
        <v>48.9</v>
      </c>
      <c r="D22" s="83">
        <v>100.0</v>
      </c>
      <c r="E22" s="251">
        <f t="shared" si="1"/>
        <v>4890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57" t="s">
        <v>71</v>
      </c>
      <c r="B23" s="82" t="s">
        <v>26</v>
      </c>
      <c r="C23" s="83">
        <v>48.9</v>
      </c>
      <c r="D23" s="83">
        <v>60.0</v>
      </c>
      <c r="E23" s="242">
        <f t="shared" si="1"/>
        <v>2934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53" t="s">
        <v>110</v>
      </c>
      <c r="B24" s="278"/>
      <c r="C24" s="279"/>
      <c r="D24" s="279"/>
      <c r="E24" s="25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57" t="s">
        <v>111</v>
      </c>
      <c r="B25" s="82" t="s">
        <v>26</v>
      </c>
      <c r="C25" s="83">
        <v>1.4</v>
      </c>
      <c r="D25" s="83">
        <v>80.0</v>
      </c>
      <c r="E25" s="242">
        <f t="shared" ref="E25:E36" si="2">C25*D25</f>
        <v>112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57" t="s">
        <v>112</v>
      </c>
      <c r="B26" s="82" t="s">
        <v>26</v>
      </c>
      <c r="C26" s="83">
        <v>1.4</v>
      </c>
      <c r="D26" s="83">
        <v>220.0</v>
      </c>
      <c r="E26" s="242">
        <f t="shared" si="2"/>
        <v>308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57" t="s">
        <v>113</v>
      </c>
      <c r="B27" s="82" t="s">
        <v>26</v>
      </c>
      <c r="C27" s="83">
        <v>1.4</v>
      </c>
      <c r="D27" s="83">
        <v>120.0</v>
      </c>
      <c r="E27" s="242">
        <f t="shared" si="2"/>
        <v>168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257" t="s">
        <v>111</v>
      </c>
      <c r="B28" s="82" t="s">
        <v>26</v>
      </c>
      <c r="C28" s="83">
        <v>1.4</v>
      </c>
      <c r="D28" s="83">
        <v>80.0</v>
      </c>
      <c r="E28" s="242">
        <f t="shared" si="2"/>
        <v>112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257" t="s">
        <v>114</v>
      </c>
      <c r="B29" s="82" t="s">
        <v>26</v>
      </c>
      <c r="C29" s="83">
        <v>1.4</v>
      </c>
      <c r="D29" s="83">
        <v>370.0</v>
      </c>
      <c r="E29" s="242">
        <f t="shared" si="2"/>
        <v>518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257" t="s">
        <v>115</v>
      </c>
      <c r="B30" s="82" t="s">
        <v>26</v>
      </c>
      <c r="C30" s="83">
        <v>21.9</v>
      </c>
      <c r="D30" s="83">
        <v>320.0</v>
      </c>
      <c r="E30" s="242">
        <f t="shared" si="2"/>
        <v>7008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257" t="s">
        <v>113</v>
      </c>
      <c r="B31" s="82" t="s">
        <v>26</v>
      </c>
      <c r="C31" s="83">
        <v>21.9</v>
      </c>
      <c r="D31" s="83">
        <v>120.0</v>
      </c>
      <c r="E31" s="242">
        <f t="shared" si="2"/>
        <v>2628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257" t="s">
        <v>111</v>
      </c>
      <c r="B32" s="82" t="s">
        <v>26</v>
      </c>
      <c r="C32" s="83">
        <v>21.9</v>
      </c>
      <c r="D32" s="83">
        <v>80.0</v>
      </c>
      <c r="E32" s="242">
        <f t="shared" si="2"/>
        <v>1752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257" t="s">
        <v>459</v>
      </c>
      <c r="B33" s="82" t="s">
        <v>460</v>
      </c>
      <c r="C33" s="83">
        <v>3.6</v>
      </c>
      <c r="D33" s="83">
        <v>380.0</v>
      </c>
      <c r="E33" s="242">
        <f t="shared" si="2"/>
        <v>1368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253" t="s">
        <v>461</v>
      </c>
      <c r="B34" s="278"/>
      <c r="C34" s="279"/>
      <c r="D34" s="279"/>
      <c r="E34" s="281">
        <f t="shared" si="2"/>
        <v>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257" t="s">
        <v>462</v>
      </c>
      <c r="B35" s="82" t="s">
        <v>28</v>
      </c>
      <c r="C35" s="83">
        <v>4.9</v>
      </c>
      <c r="D35" s="83">
        <v>850.0</v>
      </c>
      <c r="E35" s="242">
        <f t="shared" si="2"/>
        <v>4165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257" t="s">
        <v>463</v>
      </c>
      <c r="B36" s="83" t="s">
        <v>28</v>
      </c>
      <c r="C36" s="83">
        <v>4.9</v>
      </c>
      <c r="D36" s="83">
        <v>450.0</v>
      </c>
      <c r="E36" s="251">
        <f t="shared" si="2"/>
        <v>2205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253" t="s">
        <v>464</v>
      </c>
      <c r="B37" s="279"/>
      <c r="C37" s="279"/>
      <c r="D37" s="279"/>
      <c r="E37" s="25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257" t="s">
        <v>109</v>
      </c>
      <c r="B38" s="82" t="s">
        <v>28</v>
      </c>
      <c r="C38" s="83">
        <v>11.2</v>
      </c>
      <c r="D38" s="83">
        <v>300.0</v>
      </c>
      <c r="E38" s="242">
        <f t="shared" ref="E38:E58" si="3">C38*D38</f>
        <v>3360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257" t="s">
        <v>107</v>
      </c>
      <c r="B39" s="82" t="s">
        <v>28</v>
      </c>
      <c r="C39" s="83">
        <v>11.2</v>
      </c>
      <c r="D39" s="83">
        <v>100.0</v>
      </c>
      <c r="E39" s="242">
        <f t="shared" si="3"/>
        <v>1120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257" t="s">
        <v>105</v>
      </c>
      <c r="B40" s="82" t="s">
        <v>28</v>
      </c>
      <c r="C40" s="83">
        <v>11.2</v>
      </c>
      <c r="D40" s="83">
        <v>60.0</v>
      </c>
      <c r="E40" s="242">
        <f t="shared" si="3"/>
        <v>672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253" t="s">
        <v>465</v>
      </c>
      <c r="B41" s="279"/>
      <c r="C41" s="279"/>
      <c r="D41" s="279"/>
      <c r="E41" s="281">
        <f t="shared" si="3"/>
        <v>0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257" t="s">
        <v>466</v>
      </c>
      <c r="B42" s="72" t="s">
        <v>26</v>
      </c>
      <c r="C42" s="73">
        <v>46.2</v>
      </c>
      <c r="D42" s="73">
        <v>70.0</v>
      </c>
      <c r="E42" s="242">
        <f t="shared" si="3"/>
        <v>3234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257" t="s">
        <v>467</v>
      </c>
      <c r="B43" s="82" t="s">
        <v>26</v>
      </c>
      <c r="C43" s="83">
        <v>46.2</v>
      </c>
      <c r="D43" s="83">
        <v>50.0</v>
      </c>
      <c r="E43" s="242">
        <f t="shared" si="3"/>
        <v>2310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257" t="s">
        <v>458</v>
      </c>
      <c r="B44" s="82" t="s">
        <v>26</v>
      </c>
      <c r="C44" s="83">
        <v>46.2</v>
      </c>
      <c r="D44" s="83">
        <v>100.0</v>
      </c>
      <c r="E44" s="242">
        <f t="shared" si="3"/>
        <v>4620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257" t="s">
        <v>99</v>
      </c>
      <c r="B45" s="82" t="s">
        <v>26</v>
      </c>
      <c r="C45" s="83">
        <v>46.2</v>
      </c>
      <c r="D45" s="83">
        <v>180.0</v>
      </c>
      <c r="E45" s="242">
        <f t="shared" si="3"/>
        <v>8316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257" t="s">
        <v>466</v>
      </c>
      <c r="B46" s="82" t="s">
        <v>26</v>
      </c>
      <c r="C46" s="83">
        <v>46.2</v>
      </c>
      <c r="D46" s="83">
        <v>80.0</v>
      </c>
      <c r="E46" s="242">
        <f t="shared" si="3"/>
        <v>3696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257" t="s">
        <v>467</v>
      </c>
      <c r="B47" s="82" t="s">
        <v>26</v>
      </c>
      <c r="C47" s="83">
        <v>46.2</v>
      </c>
      <c r="D47" s="83">
        <v>50.0</v>
      </c>
      <c r="E47" s="242">
        <f t="shared" si="3"/>
        <v>2310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257" t="s">
        <v>468</v>
      </c>
      <c r="B48" s="82" t="s">
        <v>26</v>
      </c>
      <c r="C48" s="83">
        <v>46.2</v>
      </c>
      <c r="D48" s="83">
        <v>250.0</v>
      </c>
      <c r="E48" s="242">
        <f t="shared" si="3"/>
        <v>11550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257" t="s">
        <v>469</v>
      </c>
      <c r="B49" s="82" t="s">
        <v>26</v>
      </c>
      <c r="C49" s="83">
        <v>46.2</v>
      </c>
      <c r="D49" s="83">
        <v>200.0</v>
      </c>
      <c r="E49" s="242">
        <f t="shared" si="3"/>
        <v>9240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257" t="s">
        <v>466</v>
      </c>
      <c r="B50" s="82" t="s">
        <v>26</v>
      </c>
      <c r="C50" s="83">
        <v>46.2</v>
      </c>
      <c r="D50" s="83">
        <v>80.0</v>
      </c>
      <c r="E50" s="242">
        <f t="shared" si="3"/>
        <v>3696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257" t="s">
        <v>467</v>
      </c>
      <c r="B51" s="82" t="s">
        <v>26</v>
      </c>
      <c r="C51" s="83">
        <v>46.2</v>
      </c>
      <c r="D51" s="83">
        <v>50.0</v>
      </c>
      <c r="E51" s="242">
        <f t="shared" si="3"/>
        <v>2310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253" t="s">
        <v>168</v>
      </c>
      <c r="B52" s="279"/>
      <c r="C52" s="279"/>
      <c r="D52" s="279"/>
      <c r="E52" s="281">
        <f t="shared" si="3"/>
        <v>0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253" t="s">
        <v>38</v>
      </c>
      <c r="B53" s="279"/>
      <c r="C53" s="279"/>
      <c r="D53" s="279"/>
      <c r="E53" s="281">
        <f t="shared" si="3"/>
        <v>0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282" t="s">
        <v>470</v>
      </c>
      <c r="B54" s="83" t="s">
        <v>26</v>
      </c>
      <c r="C54" s="83">
        <v>3.5</v>
      </c>
      <c r="D54" s="83">
        <v>350.0</v>
      </c>
      <c r="E54" s="242">
        <f t="shared" si="3"/>
        <v>1225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257" t="s">
        <v>471</v>
      </c>
      <c r="B55" s="83" t="s">
        <v>32</v>
      </c>
      <c r="C55" s="83">
        <v>3.5</v>
      </c>
      <c r="D55" s="83">
        <v>250.0</v>
      </c>
      <c r="E55" s="242">
        <f t="shared" si="3"/>
        <v>875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283" t="s">
        <v>111</v>
      </c>
      <c r="B56" s="83" t="s">
        <v>26</v>
      </c>
      <c r="C56" s="83">
        <v>3.5</v>
      </c>
      <c r="D56" s="83">
        <v>80.0</v>
      </c>
      <c r="E56" s="242">
        <f t="shared" si="3"/>
        <v>280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283" t="s">
        <v>472</v>
      </c>
      <c r="B57" s="83" t="s">
        <v>26</v>
      </c>
      <c r="C57" s="83">
        <v>3.5</v>
      </c>
      <c r="D57" s="83">
        <v>800.0</v>
      </c>
      <c r="E57" s="242">
        <f t="shared" si="3"/>
        <v>2800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283" t="s">
        <v>473</v>
      </c>
      <c r="B58" s="83" t="s">
        <v>320</v>
      </c>
      <c r="C58" s="83">
        <v>1.0</v>
      </c>
      <c r="D58" s="83">
        <v>800.0</v>
      </c>
      <c r="E58" s="242">
        <f t="shared" si="3"/>
        <v>800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253" t="s">
        <v>70</v>
      </c>
      <c r="B59" s="279"/>
      <c r="C59" s="279"/>
      <c r="D59" s="279"/>
      <c r="E59" s="281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257" t="s">
        <v>71</v>
      </c>
      <c r="B60" s="83" t="s">
        <v>26</v>
      </c>
      <c r="C60" s="83">
        <v>8.5</v>
      </c>
      <c r="D60" s="73">
        <v>60.0</v>
      </c>
      <c r="E60" s="242">
        <f t="shared" ref="E60:E63" si="4">C60*D60</f>
        <v>510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0" customHeight="1">
      <c r="A61" s="257" t="s">
        <v>72</v>
      </c>
      <c r="B61" s="83" t="s">
        <v>26</v>
      </c>
      <c r="C61" s="83">
        <v>8.5</v>
      </c>
      <c r="D61" s="83">
        <v>470.0</v>
      </c>
      <c r="E61" s="242">
        <f t="shared" si="4"/>
        <v>3995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0" customHeight="1">
      <c r="A62" s="257" t="s">
        <v>373</v>
      </c>
      <c r="B62" s="83" t="s">
        <v>28</v>
      </c>
      <c r="C62" s="83">
        <v>34.0</v>
      </c>
      <c r="D62" s="83">
        <v>200.0</v>
      </c>
      <c r="E62" s="242">
        <f t="shared" si="4"/>
        <v>6800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257" t="s">
        <v>474</v>
      </c>
      <c r="B63" s="83" t="s">
        <v>32</v>
      </c>
      <c r="C63" s="83">
        <v>1.0</v>
      </c>
      <c r="D63" s="83">
        <v>550.0</v>
      </c>
      <c r="E63" s="242">
        <f t="shared" si="4"/>
        <v>550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6.5" customHeight="1">
      <c r="A64" s="247" t="s">
        <v>321</v>
      </c>
      <c r="B64" s="248"/>
      <c r="C64" s="248"/>
      <c r="D64" s="248"/>
      <c r="E64" s="280">
        <f>SUM(E13:E63)</f>
        <v>164540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27.0" customHeight="1">
      <c r="A66" s="229" t="s">
        <v>322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40" t="s">
        <v>323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27.0" customHeight="1">
      <c r="A68" s="229" t="s">
        <v>475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40.5" customHeight="1">
      <c r="A69" s="229" t="s">
        <v>325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28.5" customHeight="1">
      <c r="A70" s="229" t="s">
        <v>326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28.5" customHeight="1">
      <c r="A71" s="229" t="s">
        <v>476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219" t="s">
        <v>293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220" t="s">
        <v>175</v>
      </c>
      <c r="B74" s="40" t="s">
        <v>176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221" t="s">
        <v>177</v>
      </c>
      <c r="B75" s="102" t="s">
        <v>178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2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2.75" customHeight="1">
      <c r="A238" s="7"/>
      <c r="B238" s="7"/>
      <c r="C238" s="7"/>
      <c r="D238" s="7"/>
      <c r="E238" s="21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2.75" customHeight="1">
      <c r="A239" s="7"/>
      <c r="B239" s="7"/>
      <c r="C239" s="7"/>
      <c r="D239" s="7"/>
      <c r="E239" s="21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ht="12.75" customHeight="1">
      <c r="A240" s="7"/>
      <c r="B240" s="7"/>
      <c r="C240" s="7"/>
      <c r="D240" s="7"/>
      <c r="E240" s="21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ht="12.75" customHeight="1">
      <c r="A241" s="7"/>
      <c r="B241" s="7"/>
      <c r="C241" s="7"/>
      <c r="D241" s="7"/>
      <c r="E241" s="21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ht="12.75" customHeight="1">
      <c r="A242" s="7"/>
      <c r="B242" s="7"/>
      <c r="C242" s="7"/>
      <c r="D242" s="7"/>
      <c r="E242" s="21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2.75" customHeight="1">
      <c r="A243" s="7"/>
      <c r="B243" s="7"/>
      <c r="C243" s="7"/>
      <c r="D243" s="7"/>
      <c r="E243" s="21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ht="12.75" customHeight="1">
      <c r="A244" s="7"/>
      <c r="B244" s="7"/>
      <c r="C244" s="7"/>
      <c r="D244" s="7"/>
      <c r="E244" s="219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ht="12.75" customHeight="1">
      <c r="A245" s="7"/>
      <c r="B245" s="7"/>
      <c r="C245" s="7"/>
      <c r="D245" s="7"/>
      <c r="E245" s="219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ht="12.75" customHeight="1">
      <c r="A246" s="7"/>
      <c r="B246" s="7"/>
      <c r="C246" s="7"/>
      <c r="D246" s="7"/>
      <c r="E246" s="219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ht="12.75" customHeight="1">
      <c r="A247" s="7"/>
      <c r="B247" s="7"/>
      <c r="C247" s="7"/>
      <c r="D247" s="7"/>
      <c r="E247" s="219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ht="12.75" customHeight="1">
      <c r="A248" s="7"/>
      <c r="B248" s="7"/>
      <c r="C248" s="7"/>
      <c r="D248" s="7"/>
      <c r="E248" s="219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ht="12.75" customHeight="1">
      <c r="A249" s="7"/>
      <c r="B249" s="7"/>
      <c r="C249" s="7"/>
      <c r="D249" s="7"/>
      <c r="E249" s="219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ht="12.75" customHeight="1">
      <c r="A250" s="7"/>
      <c r="B250" s="7"/>
      <c r="C250" s="7"/>
      <c r="D250" s="7"/>
      <c r="E250" s="219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ht="12.75" customHeight="1">
      <c r="A251" s="7"/>
      <c r="B251" s="7"/>
      <c r="C251" s="7"/>
      <c r="D251" s="7"/>
      <c r="E251" s="219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ht="12.75" customHeight="1">
      <c r="A252" s="7"/>
      <c r="B252" s="7"/>
      <c r="C252" s="7"/>
      <c r="D252" s="7"/>
      <c r="E252" s="219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ht="12.75" customHeight="1">
      <c r="A253" s="7"/>
      <c r="B253" s="7"/>
      <c r="C253" s="7"/>
      <c r="D253" s="7"/>
      <c r="E253" s="219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ht="12.75" customHeight="1">
      <c r="A254" s="7"/>
      <c r="B254" s="7"/>
      <c r="C254" s="7"/>
      <c r="D254" s="7"/>
      <c r="E254" s="219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ht="12.75" customHeight="1">
      <c r="A255" s="7"/>
      <c r="B255" s="7"/>
      <c r="C255" s="7"/>
      <c r="D255" s="7"/>
      <c r="E255" s="219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ht="12.75" customHeight="1">
      <c r="A256" s="7"/>
      <c r="B256" s="7"/>
      <c r="C256" s="7"/>
      <c r="D256" s="7"/>
      <c r="E256" s="219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ht="12.75" customHeight="1">
      <c r="A257" s="7"/>
      <c r="B257" s="7"/>
      <c r="C257" s="7"/>
      <c r="D257" s="7"/>
      <c r="E257" s="219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ht="12.75" customHeight="1">
      <c r="A258" s="7"/>
      <c r="B258" s="7"/>
      <c r="C258" s="7"/>
      <c r="D258" s="7"/>
      <c r="E258" s="219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ht="12.75" customHeight="1">
      <c r="A259" s="7"/>
      <c r="B259" s="7"/>
      <c r="C259" s="7"/>
      <c r="D259" s="7"/>
      <c r="E259" s="219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ht="12.75" customHeight="1">
      <c r="A260" s="7"/>
      <c r="B260" s="7"/>
      <c r="C260" s="7"/>
      <c r="D260" s="7"/>
      <c r="E260" s="219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ht="12.75" customHeight="1">
      <c r="A261" s="7"/>
      <c r="B261" s="7"/>
      <c r="C261" s="7"/>
      <c r="D261" s="7"/>
      <c r="E261" s="219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ht="12.75" customHeight="1">
      <c r="A262" s="7"/>
      <c r="B262" s="7"/>
      <c r="C262" s="7"/>
      <c r="D262" s="7"/>
      <c r="E262" s="219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ht="12.75" customHeight="1">
      <c r="A263" s="7"/>
      <c r="B263" s="7"/>
      <c r="C263" s="7"/>
      <c r="D263" s="7"/>
      <c r="E263" s="219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ht="12.75" customHeight="1">
      <c r="A264" s="7"/>
      <c r="B264" s="7"/>
      <c r="C264" s="7"/>
      <c r="D264" s="7"/>
      <c r="E264" s="219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ht="12.75" customHeight="1">
      <c r="A265" s="7"/>
      <c r="B265" s="7"/>
      <c r="C265" s="7"/>
      <c r="D265" s="7"/>
      <c r="E265" s="219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ht="12.75" customHeight="1">
      <c r="A266" s="7"/>
      <c r="B266" s="7"/>
      <c r="C266" s="7"/>
      <c r="D266" s="7"/>
      <c r="E266" s="219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ht="12.75" customHeight="1">
      <c r="A267" s="7"/>
      <c r="B267" s="7"/>
      <c r="C267" s="7"/>
      <c r="D267" s="7"/>
      <c r="E267" s="219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ht="12.75" customHeight="1">
      <c r="A268" s="7"/>
      <c r="B268" s="7"/>
      <c r="C268" s="7"/>
      <c r="D268" s="7"/>
      <c r="E268" s="219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ht="12.75" customHeight="1">
      <c r="A269" s="7"/>
      <c r="B269" s="7"/>
      <c r="C269" s="7"/>
      <c r="D269" s="7"/>
      <c r="E269" s="219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ht="12.75" customHeight="1">
      <c r="A270" s="7"/>
      <c r="B270" s="7"/>
      <c r="C270" s="7"/>
      <c r="D270" s="7"/>
      <c r="E270" s="219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ht="12.75" customHeight="1">
      <c r="A271" s="7"/>
      <c r="B271" s="7"/>
      <c r="C271" s="7"/>
      <c r="D271" s="7"/>
      <c r="E271" s="219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ht="12.75" customHeight="1">
      <c r="A272" s="7"/>
      <c r="B272" s="7"/>
      <c r="C272" s="7"/>
      <c r="D272" s="7"/>
      <c r="E272" s="219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ht="12.75" customHeight="1">
      <c r="A273" s="7"/>
      <c r="B273" s="7"/>
      <c r="C273" s="7"/>
      <c r="D273" s="7"/>
      <c r="E273" s="219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ht="12.75" customHeight="1">
      <c r="A274" s="7"/>
      <c r="B274" s="7"/>
      <c r="C274" s="7"/>
      <c r="D274" s="7"/>
      <c r="E274" s="219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ht="12.75" customHeight="1">
      <c r="A275" s="7"/>
      <c r="B275" s="7"/>
      <c r="C275" s="7"/>
      <c r="D275" s="7"/>
      <c r="E275" s="219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73:E73"/>
    <mergeCell ref="B74:E74"/>
    <mergeCell ref="B75:E75"/>
    <mergeCell ref="D11:E11"/>
    <mergeCell ref="A66:E66"/>
    <mergeCell ref="A67:E67"/>
    <mergeCell ref="A68:E68"/>
    <mergeCell ref="A69:E69"/>
    <mergeCell ref="A70:E70"/>
    <mergeCell ref="A71:E71"/>
  </mergeCells>
  <printOptions/>
  <pageMargins bottom="0.1390430982673091" footer="0.0" header="0.0" left="1.369039736785813" right="0.0" top="0.06417373766183497"/>
  <pageSetup paperSize="9" scale="80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/>
  <cols>
    <col customWidth="1" min="1" max="1" width="53.86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477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44760.0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26.0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>
        <v>0.0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84" t="s">
        <v>18</v>
      </c>
      <c r="B11" s="284" t="s">
        <v>46</v>
      </c>
      <c r="C11" s="284" t="s">
        <v>47</v>
      </c>
      <c r="D11" s="285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2.75" customHeight="1">
      <c r="A12" s="64"/>
      <c r="B12" s="64"/>
      <c r="C12" s="64"/>
      <c r="D12" s="286" t="s">
        <v>46</v>
      </c>
      <c r="E12" s="287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2.75" customHeight="1">
      <c r="A13" s="244" t="s">
        <v>152</v>
      </c>
      <c r="B13" s="82" t="s">
        <v>32</v>
      </c>
      <c r="C13" s="83">
        <v>1.0</v>
      </c>
      <c r="D13" s="83">
        <v>500.0</v>
      </c>
      <c r="E13" s="242">
        <f t="shared" ref="E13:E24" si="1">C13*D13</f>
        <v>500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44" t="s">
        <v>153</v>
      </c>
      <c r="B14" s="82" t="s">
        <v>131</v>
      </c>
      <c r="C14" s="83">
        <v>1.0</v>
      </c>
      <c r="D14" s="83">
        <v>1000.0</v>
      </c>
      <c r="E14" s="242">
        <f t="shared" si="1"/>
        <v>1000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44" t="s">
        <v>478</v>
      </c>
      <c r="B15" s="82" t="s">
        <v>28</v>
      </c>
      <c r="C15" s="83">
        <v>4.0</v>
      </c>
      <c r="D15" s="83">
        <v>800.0</v>
      </c>
      <c r="E15" s="242">
        <f t="shared" si="1"/>
        <v>3200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44" t="s">
        <v>158</v>
      </c>
      <c r="B16" s="82" t="s">
        <v>32</v>
      </c>
      <c r="C16" s="83">
        <v>18.0</v>
      </c>
      <c r="D16" s="83">
        <v>1500.0</v>
      </c>
      <c r="E16" s="242">
        <f t="shared" si="1"/>
        <v>27000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44" t="s">
        <v>159</v>
      </c>
      <c r="B17" s="82" t="s">
        <v>32</v>
      </c>
      <c r="C17" s="83">
        <v>1.0</v>
      </c>
      <c r="D17" s="83">
        <v>3500.0</v>
      </c>
      <c r="E17" s="242">
        <f t="shared" si="1"/>
        <v>3500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44" t="s">
        <v>162</v>
      </c>
      <c r="B18" s="82" t="s">
        <v>32</v>
      </c>
      <c r="C18" s="83">
        <v>1.0</v>
      </c>
      <c r="D18" s="83">
        <v>5000.0</v>
      </c>
      <c r="E18" s="242">
        <f t="shared" si="1"/>
        <v>5000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44" t="s">
        <v>479</v>
      </c>
      <c r="B19" s="82" t="s">
        <v>32</v>
      </c>
      <c r="C19" s="83">
        <v>2.0</v>
      </c>
      <c r="D19" s="83">
        <v>2000.0</v>
      </c>
      <c r="E19" s="242">
        <f t="shared" si="1"/>
        <v>4000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44" t="s">
        <v>480</v>
      </c>
      <c r="B20" s="82" t="s">
        <v>32</v>
      </c>
      <c r="C20" s="83">
        <v>1.0</v>
      </c>
      <c r="D20" s="83">
        <v>3000.0</v>
      </c>
      <c r="E20" s="242">
        <f t="shared" si="1"/>
        <v>3000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44" t="s">
        <v>166</v>
      </c>
      <c r="B21" s="82" t="s">
        <v>32</v>
      </c>
      <c r="C21" s="83">
        <v>1.0</v>
      </c>
      <c r="D21" s="83">
        <v>2500.0</v>
      </c>
      <c r="E21" s="242">
        <f t="shared" si="1"/>
        <v>2500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44" t="s">
        <v>167</v>
      </c>
      <c r="B22" s="82" t="s">
        <v>32</v>
      </c>
      <c r="C22" s="83">
        <v>1.0</v>
      </c>
      <c r="D22" s="83">
        <v>1500.0</v>
      </c>
      <c r="E22" s="242">
        <f t="shared" si="1"/>
        <v>1500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45" t="s">
        <v>481</v>
      </c>
      <c r="B23" s="59" t="s">
        <v>482</v>
      </c>
      <c r="C23" s="60">
        <v>1.0</v>
      </c>
      <c r="D23" s="60">
        <v>900.0</v>
      </c>
      <c r="E23" s="242">
        <f t="shared" si="1"/>
        <v>900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45" t="s">
        <v>483</v>
      </c>
      <c r="B24" s="59" t="s">
        <v>32</v>
      </c>
      <c r="C24" s="60">
        <v>1.0</v>
      </c>
      <c r="D24" s="60">
        <v>2500.0</v>
      </c>
      <c r="E24" s="242">
        <f t="shared" si="1"/>
        <v>2500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88" t="s">
        <v>321</v>
      </c>
      <c r="B25" s="289"/>
      <c r="C25" s="289"/>
      <c r="D25" s="289"/>
      <c r="E25" s="290">
        <f>SUM(E13:E24)</f>
        <v>54600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7"/>
      <c r="B26" s="7"/>
      <c r="C26" s="7"/>
      <c r="D26" s="7"/>
      <c r="E26" s="21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27.0" customHeight="1">
      <c r="A27" s="229" t="s">
        <v>322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40" t="s">
        <v>323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27.0" customHeight="1">
      <c r="A29" s="229" t="s">
        <v>484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40.5" customHeight="1">
      <c r="A30" s="229" t="s">
        <v>325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28.5" customHeight="1">
      <c r="A31" s="229" t="s">
        <v>326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28.5" customHeight="1">
      <c r="A32" s="229" t="s">
        <v>485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7"/>
      <c r="B33" s="7"/>
      <c r="C33" s="7"/>
      <c r="D33" s="7"/>
      <c r="E33" s="21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219" t="s">
        <v>293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220" t="s">
        <v>175</v>
      </c>
      <c r="B35" s="40" t="s">
        <v>176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221" t="s">
        <v>177</v>
      </c>
      <c r="B36" s="102" t="s">
        <v>178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7"/>
      <c r="B37" s="7"/>
      <c r="C37" s="7"/>
      <c r="D37" s="7"/>
      <c r="E37" s="21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7"/>
      <c r="B38" s="7"/>
      <c r="C38" s="7"/>
      <c r="D38" s="7"/>
      <c r="E38" s="2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7"/>
      <c r="B41" s="7"/>
      <c r="C41" s="7"/>
      <c r="D41" s="7"/>
      <c r="E41" s="21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7"/>
      <c r="B42" s="7"/>
      <c r="C42" s="7"/>
      <c r="D42" s="7"/>
      <c r="E42" s="2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34:E34"/>
    <mergeCell ref="B35:E35"/>
    <mergeCell ref="B36:E36"/>
    <mergeCell ref="D11:E11"/>
    <mergeCell ref="A27:E27"/>
    <mergeCell ref="A28:E28"/>
    <mergeCell ref="A29:E29"/>
    <mergeCell ref="A30:E30"/>
    <mergeCell ref="A31:E31"/>
    <mergeCell ref="A32:E32"/>
  </mergeCells>
  <printOptions/>
  <pageMargins bottom="1.0" footer="0.0" header="0.0" left="0.9198235731529679" right="0.032086868830917485" top="0.6417373766183496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/>
  </sheetPr>
  <sheetViews>
    <sheetView workbookViewId="0"/>
  </sheetViews>
  <sheetFormatPr customHeight="1" defaultColWidth="14.43" defaultRowHeight="15.0"/>
  <cols>
    <col customWidth="1" min="1" max="1" width="56.0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486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44760.0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96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2.75" customHeight="1">
      <c r="A13" s="258" t="s">
        <v>487</v>
      </c>
      <c r="B13" s="279"/>
      <c r="C13" s="279"/>
      <c r="D13" s="279"/>
      <c r="E13" s="281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4.25" customHeight="1">
      <c r="A14" s="244" t="s">
        <v>488</v>
      </c>
      <c r="B14" s="72" t="s">
        <v>387</v>
      </c>
      <c r="C14" s="73">
        <v>1.0</v>
      </c>
      <c r="D14" s="73">
        <v>900.0</v>
      </c>
      <c r="E14" s="251">
        <f t="shared" ref="E14:E23" si="1">C14*D14</f>
        <v>900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4.25" customHeight="1">
      <c r="A15" s="244" t="s">
        <v>489</v>
      </c>
      <c r="B15" s="72" t="s">
        <v>387</v>
      </c>
      <c r="C15" s="73">
        <v>1.0</v>
      </c>
      <c r="D15" s="73">
        <v>1800.0</v>
      </c>
      <c r="E15" s="251">
        <f t="shared" si="1"/>
        <v>1800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4.25" customHeight="1">
      <c r="A16" s="244" t="s">
        <v>490</v>
      </c>
      <c r="B16" s="72" t="s">
        <v>26</v>
      </c>
      <c r="C16" s="73">
        <v>26.0</v>
      </c>
      <c r="D16" s="73">
        <v>120.0</v>
      </c>
      <c r="E16" s="251">
        <f t="shared" si="1"/>
        <v>3120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4.25" customHeight="1">
      <c r="A17" s="244" t="s">
        <v>491</v>
      </c>
      <c r="B17" s="72" t="s">
        <v>387</v>
      </c>
      <c r="C17" s="73">
        <v>8.0</v>
      </c>
      <c r="D17" s="73">
        <v>80.0</v>
      </c>
      <c r="E17" s="251">
        <f t="shared" si="1"/>
        <v>640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4.25" customHeight="1">
      <c r="A18" s="258" t="s">
        <v>492</v>
      </c>
      <c r="B18" s="254"/>
      <c r="C18" s="255"/>
      <c r="D18" s="255"/>
      <c r="E18" s="256">
        <f t="shared" si="1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44" t="s">
        <v>411</v>
      </c>
      <c r="B19" s="72" t="s">
        <v>32</v>
      </c>
      <c r="C19" s="73">
        <v>9.0</v>
      </c>
      <c r="D19" s="73">
        <v>500.0</v>
      </c>
      <c r="E19" s="251">
        <f t="shared" si="1"/>
        <v>4500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44" t="s">
        <v>493</v>
      </c>
      <c r="B20" s="83" t="s">
        <v>32</v>
      </c>
      <c r="C20" s="83">
        <v>3.0</v>
      </c>
      <c r="D20" s="83">
        <v>450.0</v>
      </c>
      <c r="E20" s="251">
        <f t="shared" si="1"/>
        <v>1350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44" t="s">
        <v>412</v>
      </c>
      <c r="B21" s="83" t="s">
        <v>32</v>
      </c>
      <c r="C21" s="83">
        <v>16.0</v>
      </c>
      <c r="D21" s="83">
        <v>75.0</v>
      </c>
      <c r="E21" s="251">
        <f t="shared" si="1"/>
        <v>1200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44" t="s">
        <v>403</v>
      </c>
      <c r="B22" s="83" t="s">
        <v>32</v>
      </c>
      <c r="C22" s="83">
        <v>5.0</v>
      </c>
      <c r="D22" s="83">
        <v>130.0</v>
      </c>
      <c r="E22" s="251">
        <f t="shared" si="1"/>
        <v>650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44" t="s">
        <v>494</v>
      </c>
      <c r="B23" s="83" t="s">
        <v>320</v>
      </c>
      <c r="C23" s="83">
        <v>1.0</v>
      </c>
      <c r="D23" s="83">
        <v>1300.0</v>
      </c>
      <c r="E23" s="251">
        <f t="shared" si="1"/>
        <v>1300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58" t="s">
        <v>464</v>
      </c>
      <c r="B24" s="279"/>
      <c r="C24" s="279"/>
      <c r="D24" s="279"/>
      <c r="E24" s="25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44" t="s">
        <v>414</v>
      </c>
      <c r="B25" s="83" t="s">
        <v>28</v>
      </c>
      <c r="C25" s="83">
        <v>5.4</v>
      </c>
      <c r="D25" s="83">
        <v>950.0</v>
      </c>
      <c r="E25" s="251">
        <f t="shared" ref="E25:E32" si="2">C25*D25</f>
        <v>5130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44" t="s">
        <v>415</v>
      </c>
      <c r="B26" s="83" t="s">
        <v>28</v>
      </c>
      <c r="C26" s="83">
        <v>11.2</v>
      </c>
      <c r="D26" s="83">
        <v>850.0</v>
      </c>
      <c r="E26" s="251">
        <f t="shared" si="2"/>
        <v>9520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44" t="s">
        <v>463</v>
      </c>
      <c r="B27" s="83" t="s">
        <v>28</v>
      </c>
      <c r="C27" s="83">
        <v>13.0</v>
      </c>
      <c r="D27" s="83">
        <v>450.0</v>
      </c>
      <c r="E27" s="251">
        <f t="shared" si="2"/>
        <v>5850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244" t="s">
        <v>105</v>
      </c>
      <c r="B28" s="82" t="s">
        <v>28</v>
      </c>
      <c r="C28" s="83">
        <v>11.2</v>
      </c>
      <c r="D28" s="83">
        <v>60.0</v>
      </c>
      <c r="E28" s="242">
        <f t="shared" si="2"/>
        <v>672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244" t="s">
        <v>106</v>
      </c>
      <c r="B29" s="82" t="s">
        <v>28</v>
      </c>
      <c r="C29" s="83">
        <v>11.2</v>
      </c>
      <c r="D29" s="83">
        <v>200.0</v>
      </c>
      <c r="E29" s="242">
        <f t="shared" si="2"/>
        <v>2240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244" t="s">
        <v>107</v>
      </c>
      <c r="B30" s="82" t="s">
        <v>28</v>
      </c>
      <c r="C30" s="83">
        <v>11.2</v>
      </c>
      <c r="D30" s="83">
        <v>100.0</v>
      </c>
      <c r="E30" s="242">
        <f t="shared" si="2"/>
        <v>1120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244" t="s">
        <v>105</v>
      </c>
      <c r="B31" s="82" t="s">
        <v>28</v>
      </c>
      <c r="C31" s="83">
        <v>11.2</v>
      </c>
      <c r="D31" s="83">
        <v>60.0</v>
      </c>
      <c r="E31" s="242">
        <f t="shared" si="2"/>
        <v>672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244" t="s">
        <v>108</v>
      </c>
      <c r="B32" s="82" t="s">
        <v>28</v>
      </c>
      <c r="C32" s="83">
        <v>11.2</v>
      </c>
      <c r="D32" s="83">
        <v>350.0</v>
      </c>
      <c r="E32" s="242">
        <f t="shared" si="2"/>
        <v>3920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258" t="s">
        <v>110</v>
      </c>
      <c r="B33" s="279"/>
      <c r="C33" s="279"/>
      <c r="D33" s="279"/>
      <c r="E33" s="25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244" t="s">
        <v>111</v>
      </c>
      <c r="B34" s="82" t="s">
        <v>26</v>
      </c>
      <c r="C34" s="83">
        <v>20.5</v>
      </c>
      <c r="D34" s="83">
        <v>80.0</v>
      </c>
      <c r="E34" s="242">
        <f t="shared" ref="E34:E46" si="3">C34*D34</f>
        <v>1640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244" t="s">
        <v>112</v>
      </c>
      <c r="B35" s="82" t="s">
        <v>26</v>
      </c>
      <c r="C35" s="83">
        <v>20.5</v>
      </c>
      <c r="D35" s="83">
        <v>220.0</v>
      </c>
      <c r="E35" s="242">
        <f t="shared" si="3"/>
        <v>4510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244" t="s">
        <v>495</v>
      </c>
      <c r="B36" s="82" t="s">
        <v>26</v>
      </c>
      <c r="C36" s="83">
        <v>20.5</v>
      </c>
      <c r="D36" s="83">
        <v>120.0</v>
      </c>
      <c r="E36" s="242">
        <f t="shared" si="3"/>
        <v>2460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244" t="s">
        <v>113</v>
      </c>
      <c r="B37" s="82" t="s">
        <v>26</v>
      </c>
      <c r="C37" s="83">
        <v>20.5</v>
      </c>
      <c r="D37" s="83">
        <v>120.0</v>
      </c>
      <c r="E37" s="242">
        <f t="shared" si="3"/>
        <v>2460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244" t="s">
        <v>111</v>
      </c>
      <c r="B38" s="82" t="s">
        <v>26</v>
      </c>
      <c r="C38" s="83">
        <v>20.5</v>
      </c>
      <c r="D38" s="83">
        <v>80.0</v>
      </c>
      <c r="E38" s="242">
        <f t="shared" si="3"/>
        <v>1640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244" t="s">
        <v>114</v>
      </c>
      <c r="B39" s="82" t="s">
        <v>26</v>
      </c>
      <c r="C39" s="83">
        <v>20.5</v>
      </c>
      <c r="D39" s="83">
        <v>370.0</v>
      </c>
      <c r="E39" s="242">
        <f t="shared" si="3"/>
        <v>7585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258" t="s">
        <v>39</v>
      </c>
      <c r="B40" s="279"/>
      <c r="C40" s="279"/>
      <c r="D40" s="279"/>
      <c r="E40" s="281">
        <f t="shared" si="3"/>
        <v>0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244" t="s">
        <v>496</v>
      </c>
      <c r="B41" s="83" t="s">
        <v>26</v>
      </c>
      <c r="C41" s="83">
        <v>10.0</v>
      </c>
      <c r="D41" s="83">
        <v>120.0</v>
      </c>
      <c r="E41" s="242">
        <f t="shared" si="3"/>
        <v>1200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244" t="s">
        <v>497</v>
      </c>
      <c r="B42" s="83" t="s">
        <v>28</v>
      </c>
      <c r="C42" s="83">
        <v>26.0</v>
      </c>
      <c r="D42" s="83">
        <v>120.0</v>
      </c>
      <c r="E42" s="242">
        <f t="shared" si="3"/>
        <v>3120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244" t="s">
        <v>498</v>
      </c>
      <c r="B43" s="83" t="s">
        <v>32</v>
      </c>
      <c r="C43" s="83">
        <v>1.0</v>
      </c>
      <c r="D43" s="83">
        <v>2500.0</v>
      </c>
      <c r="E43" s="251">
        <f t="shared" si="3"/>
        <v>2500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244" t="s">
        <v>499</v>
      </c>
      <c r="B44" s="83" t="s">
        <v>32</v>
      </c>
      <c r="C44" s="83">
        <v>1.0</v>
      </c>
      <c r="D44" s="83">
        <v>2000.0</v>
      </c>
      <c r="E44" s="251">
        <f t="shared" si="3"/>
        <v>2000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244" t="s">
        <v>500</v>
      </c>
      <c r="B45" s="83" t="s">
        <v>32</v>
      </c>
      <c r="C45" s="83">
        <v>18.0</v>
      </c>
      <c r="D45" s="83">
        <v>80.0</v>
      </c>
      <c r="E45" s="251">
        <f t="shared" si="3"/>
        <v>1440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244" t="s">
        <v>501</v>
      </c>
      <c r="B46" s="83" t="s">
        <v>28</v>
      </c>
      <c r="C46" s="83">
        <v>5.4</v>
      </c>
      <c r="D46" s="83">
        <v>300.0</v>
      </c>
      <c r="E46" s="251">
        <f t="shared" si="3"/>
        <v>1620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6.5" customHeight="1">
      <c r="A47" s="247" t="s">
        <v>321</v>
      </c>
      <c r="B47" s="248"/>
      <c r="C47" s="248"/>
      <c r="D47" s="248"/>
      <c r="E47" s="280">
        <f>SUM(E13:E46)</f>
        <v>76759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27.0" customHeight="1">
      <c r="A49" s="229" t="s">
        <v>322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40" t="s">
        <v>323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27.0" customHeight="1">
      <c r="A51" s="229" t="s">
        <v>502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40.5" customHeight="1">
      <c r="A52" s="229" t="s">
        <v>325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28.5" customHeight="1">
      <c r="A53" s="229" t="s">
        <v>326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28.5" customHeight="1">
      <c r="A54" s="229" t="s">
        <v>503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219" t="s">
        <v>293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220" t="s">
        <v>175</v>
      </c>
      <c r="B57" s="40" t="s">
        <v>176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221" t="s">
        <v>177</v>
      </c>
      <c r="B58" s="102" t="s">
        <v>178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2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2.75" customHeight="1">
      <c r="A238" s="7"/>
      <c r="B238" s="7"/>
      <c r="C238" s="7"/>
      <c r="D238" s="7"/>
      <c r="E238" s="21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2.75" customHeight="1">
      <c r="A239" s="7"/>
      <c r="B239" s="7"/>
      <c r="C239" s="7"/>
      <c r="D239" s="7"/>
      <c r="E239" s="21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ht="12.75" customHeight="1">
      <c r="A240" s="7"/>
      <c r="B240" s="7"/>
      <c r="C240" s="7"/>
      <c r="D240" s="7"/>
      <c r="E240" s="21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ht="12.75" customHeight="1">
      <c r="A241" s="7"/>
      <c r="B241" s="7"/>
      <c r="C241" s="7"/>
      <c r="D241" s="7"/>
      <c r="E241" s="21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ht="12.75" customHeight="1">
      <c r="A242" s="7"/>
      <c r="B242" s="7"/>
      <c r="C242" s="7"/>
      <c r="D242" s="7"/>
      <c r="E242" s="21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2.75" customHeight="1">
      <c r="A243" s="7"/>
      <c r="B243" s="7"/>
      <c r="C243" s="7"/>
      <c r="D243" s="7"/>
      <c r="E243" s="21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ht="12.75" customHeight="1">
      <c r="A244" s="7"/>
      <c r="B244" s="7"/>
      <c r="C244" s="7"/>
      <c r="D244" s="7"/>
      <c r="E244" s="219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ht="12.75" customHeight="1">
      <c r="A245" s="7"/>
      <c r="B245" s="7"/>
      <c r="C245" s="7"/>
      <c r="D245" s="7"/>
      <c r="E245" s="219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ht="12.75" customHeight="1">
      <c r="A246" s="7"/>
      <c r="B246" s="7"/>
      <c r="C246" s="7"/>
      <c r="D246" s="7"/>
      <c r="E246" s="219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ht="12.75" customHeight="1">
      <c r="A247" s="7"/>
      <c r="B247" s="7"/>
      <c r="C247" s="7"/>
      <c r="D247" s="7"/>
      <c r="E247" s="219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ht="12.75" customHeight="1">
      <c r="A248" s="7"/>
      <c r="B248" s="7"/>
      <c r="C248" s="7"/>
      <c r="D248" s="7"/>
      <c r="E248" s="219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ht="12.75" customHeight="1">
      <c r="A249" s="7"/>
      <c r="B249" s="7"/>
      <c r="C249" s="7"/>
      <c r="D249" s="7"/>
      <c r="E249" s="219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ht="12.75" customHeight="1">
      <c r="A250" s="7"/>
      <c r="B250" s="7"/>
      <c r="C250" s="7"/>
      <c r="D250" s="7"/>
      <c r="E250" s="219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ht="12.75" customHeight="1">
      <c r="A251" s="7"/>
      <c r="B251" s="7"/>
      <c r="C251" s="7"/>
      <c r="D251" s="7"/>
      <c r="E251" s="219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ht="12.75" customHeight="1">
      <c r="A252" s="7"/>
      <c r="B252" s="7"/>
      <c r="C252" s="7"/>
      <c r="D252" s="7"/>
      <c r="E252" s="219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ht="12.75" customHeight="1">
      <c r="A253" s="7"/>
      <c r="B253" s="7"/>
      <c r="C253" s="7"/>
      <c r="D253" s="7"/>
      <c r="E253" s="219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ht="12.75" customHeight="1">
      <c r="A254" s="7"/>
      <c r="B254" s="7"/>
      <c r="C254" s="7"/>
      <c r="D254" s="7"/>
      <c r="E254" s="219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ht="12.75" customHeight="1">
      <c r="A255" s="7"/>
      <c r="B255" s="7"/>
      <c r="C255" s="7"/>
      <c r="D255" s="7"/>
      <c r="E255" s="219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ht="12.75" customHeight="1">
      <c r="A256" s="7"/>
      <c r="B256" s="7"/>
      <c r="C256" s="7"/>
      <c r="D256" s="7"/>
      <c r="E256" s="219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ht="12.75" customHeight="1">
      <c r="A257" s="7"/>
      <c r="B257" s="7"/>
      <c r="C257" s="7"/>
      <c r="D257" s="7"/>
      <c r="E257" s="219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ht="12.75" customHeight="1">
      <c r="A258" s="7"/>
      <c r="B258" s="7"/>
      <c r="C258" s="7"/>
      <c r="D258" s="7"/>
      <c r="E258" s="219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56:E56"/>
    <mergeCell ref="B57:E57"/>
    <mergeCell ref="B58:E58"/>
    <mergeCell ref="D11:E11"/>
    <mergeCell ref="A49:E49"/>
    <mergeCell ref="A50:E50"/>
    <mergeCell ref="A51:E51"/>
    <mergeCell ref="A52:E52"/>
    <mergeCell ref="A53:E53"/>
    <mergeCell ref="A54:E54"/>
  </mergeCells>
  <printOptions/>
  <pageMargins bottom="0.1390430982673091" footer="0.0" header="0.0" left="1.369039736785813" right="0.0" top="0.395738048914649"/>
  <pageSetup paperSize="9" scale="80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 fitToPage="1"/>
  </sheetPr>
  <sheetViews>
    <sheetView workbookViewId="0"/>
  </sheetViews>
  <sheetFormatPr customHeight="1" defaultColWidth="14.43" defaultRowHeight="15.0"/>
  <cols>
    <col customWidth="1" min="1" max="1" width="56.0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504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44760.0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26.0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2.75" customHeight="1">
      <c r="A13" s="258" t="s">
        <v>505</v>
      </c>
      <c r="B13" s="279"/>
      <c r="C13" s="279"/>
      <c r="D13" s="255"/>
      <c r="E13" s="25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58" t="s">
        <v>506</v>
      </c>
      <c r="B14" s="279"/>
      <c r="C14" s="279"/>
      <c r="D14" s="255"/>
      <c r="E14" s="25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44" t="s">
        <v>507</v>
      </c>
      <c r="B15" s="83" t="s">
        <v>26</v>
      </c>
      <c r="C15" s="83">
        <v>4.1</v>
      </c>
      <c r="D15" s="83">
        <v>1800.0</v>
      </c>
      <c r="E15" s="242">
        <f t="shared" ref="E15:E17" si="1">C15*D15</f>
        <v>7380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44" t="s">
        <v>508</v>
      </c>
      <c r="B16" s="83" t="s">
        <v>28</v>
      </c>
      <c r="C16" s="83">
        <v>1.8</v>
      </c>
      <c r="D16" s="83">
        <v>800.0</v>
      </c>
      <c r="E16" s="242">
        <f t="shared" si="1"/>
        <v>1440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44" t="s">
        <v>509</v>
      </c>
      <c r="B17" s="83" t="s">
        <v>26</v>
      </c>
      <c r="C17" s="83">
        <v>2.1</v>
      </c>
      <c r="D17" s="83">
        <v>1400.0</v>
      </c>
      <c r="E17" s="242">
        <f t="shared" si="1"/>
        <v>2940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58" t="s">
        <v>70</v>
      </c>
      <c r="B18" s="279"/>
      <c r="C18" s="279"/>
      <c r="D18" s="279"/>
      <c r="E18" s="28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44" t="s">
        <v>144</v>
      </c>
      <c r="B19" s="83" t="s">
        <v>26</v>
      </c>
      <c r="C19" s="83">
        <v>7.5</v>
      </c>
      <c r="D19" s="83">
        <v>1200.0</v>
      </c>
      <c r="E19" s="242">
        <f t="shared" ref="E19:E23" si="2">C19*D19</f>
        <v>9000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44" t="s">
        <v>510</v>
      </c>
      <c r="B20" s="83" t="s">
        <v>28</v>
      </c>
      <c r="C20" s="83">
        <v>2.5</v>
      </c>
      <c r="D20" s="83">
        <v>1100.0</v>
      </c>
      <c r="E20" s="242">
        <f t="shared" si="2"/>
        <v>2750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44" t="s">
        <v>511</v>
      </c>
      <c r="B21" s="83" t="s">
        <v>91</v>
      </c>
      <c r="C21" s="83">
        <v>1.0</v>
      </c>
      <c r="D21" s="83">
        <v>10000.0</v>
      </c>
      <c r="E21" s="242">
        <f t="shared" si="2"/>
        <v>10000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44" t="s">
        <v>512</v>
      </c>
      <c r="B22" s="83" t="s">
        <v>91</v>
      </c>
      <c r="C22" s="83">
        <v>1.0</v>
      </c>
      <c r="D22" s="83">
        <v>10000.0</v>
      </c>
      <c r="E22" s="242">
        <f t="shared" si="2"/>
        <v>10000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44" t="s">
        <v>513</v>
      </c>
      <c r="B23" s="83" t="s">
        <v>28</v>
      </c>
      <c r="C23" s="83">
        <v>2.5</v>
      </c>
      <c r="D23" s="83">
        <v>1500.0</v>
      </c>
      <c r="E23" s="242">
        <f t="shared" si="2"/>
        <v>3750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58" t="s">
        <v>39</v>
      </c>
      <c r="B24" s="279"/>
      <c r="C24" s="279"/>
      <c r="D24" s="279"/>
      <c r="E24" s="28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44" t="s">
        <v>95</v>
      </c>
      <c r="B25" s="82" t="s">
        <v>28</v>
      </c>
      <c r="C25" s="83">
        <v>72.0</v>
      </c>
      <c r="D25" s="83">
        <v>250.0</v>
      </c>
      <c r="E25" s="242">
        <f t="shared" ref="E25:E31" si="3">C25*D25</f>
        <v>18000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44" t="s">
        <v>96</v>
      </c>
      <c r="B26" s="82" t="s">
        <v>26</v>
      </c>
      <c r="C26" s="83">
        <v>16.5</v>
      </c>
      <c r="D26" s="83">
        <v>180.0</v>
      </c>
      <c r="E26" s="242">
        <f t="shared" si="3"/>
        <v>2970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50" t="s">
        <v>514</v>
      </c>
      <c r="B27" s="72" t="s">
        <v>32</v>
      </c>
      <c r="C27" s="73">
        <v>1.0</v>
      </c>
      <c r="D27" s="73">
        <v>2500.0</v>
      </c>
      <c r="E27" s="251">
        <f t="shared" si="3"/>
        <v>2500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244" t="s">
        <v>515</v>
      </c>
      <c r="B28" s="83" t="s">
        <v>320</v>
      </c>
      <c r="C28" s="83">
        <v>1.0</v>
      </c>
      <c r="D28" s="83">
        <v>2000.0</v>
      </c>
      <c r="E28" s="251">
        <f t="shared" si="3"/>
        <v>2000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244" t="s">
        <v>372</v>
      </c>
      <c r="B29" s="83" t="s">
        <v>28</v>
      </c>
      <c r="C29" s="83">
        <v>4.0</v>
      </c>
      <c r="D29" s="83">
        <v>750.0</v>
      </c>
      <c r="E29" s="251">
        <f t="shared" si="3"/>
        <v>3000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244" t="s">
        <v>516</v>
      </c>
      <c r="B30" s="83" t="s">
        <v>320</v>
      </c>
      <c r="C30" s="83">
        <v>1.0</v>
      </c>
      <c r="D30" s="83">
        <v>850.0</v>
      </c>
      <c r="E30" s="251">
        <f t="shared" si="3"/>
        <v>850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244" t="s">
        <v>517</v>
      </c>
      <c r="B31" s="83" t="s">
        <v>32</v>
      </c>
      <c r="C31" s="83">
        <v>2.0</v>
      </c>
      <c r="D31" s="83">
        <v>600.0</v>
      </c>
      <c r="E31" s="251">
        <f t="shared" si="3"/>
        <v>1200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6.5" customHeight="1">
      <c r="A32" s="252" t="s">
        <v>321</v>
      </c>
      <c r="B32" s="248"/>
      <c r="C32" s="248"/>
      <c r="D32" s="248"/>
      <c r="E32" s="280">
        <f>SUM(E15:E31)</f>
        <v>77780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7"/>
      <c r="B33" s="7"/>
      <c r="C33" s="7"/>
      <c r="D33" s="7"/>
      <c r="E33" s="21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27.0" customHeight="1">
      <c r="A34" s="229" t="s">
        <v>322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40" t="s">
        <v>323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27.0" customHeight="1">
      <c r="A36" s="229" t="s">
        <v>518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40.5" customHeight="1">
      <c r="A37" s="229" t="s">
        <v>325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28.5" customHeight="1">
      <c r="A38" s="229" t="s">
        <v>326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28.5" customHeight="1">
      <c r="A39" s="229" t="s">
        <v>519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219" t="s">
        <v>293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220" t="s">
        <v>175</v>
      </c>
      <c r="B42" s="40" t="s">
        <v>176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221" t="s">
        <v>177</v>
      </c>
      <c r="B43" s="102" t="s">
        <v>178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2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2.75" customHeight="1">
      <c r="A238" s="7"/>
      <c r="B238" s="7"/>
      <c r="C238" s="7"/>
      <c r="D238" s="7"/>
      <c r="E238" s="21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2.75" customHeight="1">
      <c r="A239" s="7"/>
      <c r="B239" s="7"/>
      <c r="C239" s="7"/>
      <c r="D239" s="7"/>
      <c r="E239" s="21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ht="12.75" customHeight="1">
      <c r="A240" s="7"/>
      <c r="B240" s="7"/>
      <c r="C240" s="7"/>
      <c r="D240" s="7"/>
      <c r="E240" s="21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ht="12.75" customHeight="1">
      <c r="A241" s="7"/>
      <c r="B241" s="7"/>
      <c r="C241" s="7"/>
      <c r="D241" s="7"/>
      <c r="E241" s="21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ht="12.75" customHeight="1">
      <c r="A242" s="7"/>
      <c r="B242" s="7"/>
      <c r="C242" s="7"/>
      <c r="D242" s="7"/>
      <c r="E242" s="21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2.75" customHeight="1">
      <c r="A243" s="7"/>
      <c r="B243" s="7"/>
      <c r="C243" s="7"/>
      <c r="D243" s="7"/>
      <c r="E243" s="21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41:E41"/>
    <mergeCell ref="B42:E42"/>
    <mergeCell ref="B43:E43"/>
    <mergeCell ref="D11:E11"/>
    <mergeCell ref="A34:E34"/>
    <mergeCell ref="A35:E35"/>
    <mergeCell ref="A36:E36"/>
    <mergeCell ref="A37:E37"/>
    <mergeCell ref="A38:E38"/>
    <mergeCell ref="A39:E39"/>
  </mergeCells>
  <printOptions/>
  <pageMargins bottom="1.0" footer="0.0" header="0.0" left="1.0" right="1.0" top="1.0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 fitToPage="1"/>
  </sheetPr>
  <sheetViews>
    <sheetView workbookViewId="0"/>
  </sheetViews>
  <sheetFormatPr customHeight="1" defaultColWidth="14.43" defaultRowHeight="15.0"/>
  <cols>
    <col customWidth="1" min="1" max="1" width="56.0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520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44736.0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26.0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2.75" customHeight="1">
      <c r="A13" s="258" t="s">
        <v>521</v>
      </c>
      <c r="B13" s="279"/>
      <c r="C13" s="279"/>
      <c r="D13" s="255"/>
      <c r="E13" s="25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44" t="s">
        <v>522</v>
      </c>
      <c r="B14" s="83" t="s">
        <v>28</v>
      </c>
      <c r="C14" s="83">
        <v>13.3</v>
      </c>
      <c r="D14" s="83">
        <v>1500.0</v>
      </c>
      <c r="E14" s="242">
        <f t="shared" ref="E14:E17" si="1">C14*D14</f>
        <v>19950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44" t="s">
        <v>523</v>
      </c>
      <c r="B15" s="83" t="s">
        <v>307</v>
      </c>
      <c r="C15" s="83">
        <v>14.0</v>
      </c>
      <c r="D15" s="83">
        <v>1400.0</v>
      </c>
      <c r="E15" s="242">
        <f t="shared" si="1"/>
        <v>19600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44" t="s">
        <v>524</v>
      </c>
      <c r="B16" s="83" t="s">
        <v>28</v>
      </c>
      <c r="C16" s="83">
        <v>6.4</v>
      </c>
      <c r="D16" s="83">
        <v>1800.0</v>
      </c>
      <c r="E16" s="242">
        <f t="shared" si="1"/>
        <v>11520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91" t="s">
        <v>525</v>
      </c>
      <c r="B17" s="83" t="s">
        <v>26</v>
      </c>
      <c r="C17" s="83">
        <v>7.0</v>
      </c>
      <c r="D17" s="83">
        <v>1300.0</v>
      </c>
      <c r="E17" s="242">
        <f t="shared" si="1"/>
        <v>9100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58" t="s">
        <v>70</v>
      </c>
      <c r="B18" s="279"/>
      <c r="C18" s="279"/>
      <c r="D18" s="279"/>
      <c r="E18" s="28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44" t="s">
        <v>526</v>
      </c>
      <c r="B19" s="83" t="s">
        <v>28</v>
      </c>
      <c r="C19" s="83">
        <v>10.1</v>
      </c>
      <c r="D19" s="83">
        <v>1200.0</v>
      </c>
      <c r="E19" s="242">
        <f t="shared" ref="E19:E22" si="2">C19*D19</f>
        <v>12120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44" t="s">
        <v>527</v>
      </c>
      <c r="B20" s="83" t="s">
        <v>28</v>
      </c>
      <c r="C20" s="83">
        <v>5.1</v>
      </c>
      <c r="D20" s="83">
        <v>1500.0</v>
      </c>
      <c r="E20" s="242">
        <f t="shared" si="2"/>
        <v>7650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44" t="s">
        <v>508</v>
      </c>
      <c r="B21" s="83" t="s">
        <v>28</v>
      </c>
      <c r="C21" s="83">
        <v>15.2</v>
      </c>
      <c r="D21" s="83">
        <v>800.0</v>
      </c>
      <c r="E21" s="242">
        <f t="shared" si="2"/>
        <v>12160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44" t="s">
        <v>528</v>
      </c>
      <c r="B22" s="83" t="s">
        <v>91</v>
      </c>
      <c r="C22" s="83">
        <v>1.0</v>
      </c>
      <c r="D22" s="83">
        <v>20000.0</v>
      </c>
      <c r="E22" s="242">
        <f t="shared" si="2"/>
        <v>20000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58" t="s">
        <v>505</v>
      </c>
      <c r="B23" s="279"/>
      <c r="C23" s="279"/>
      <c r="D23" s="279"/>
      <c r="E23" s="281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44" t="s">
        <v>144</v>
      </c>
      <c r="B24" s="83" t="s">
        <v>26</v>
      </c>
      <c r="C24" s="83">
        <v>5.0</v>
      </c>
      <c r="D24" s="83">
        <v>1200.0</v>
      </c>
      <c r="E24" s="242">
        <f t="shared" ref="E24:E25" si="3">C24*D24</f>
        <v>6000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44" t="s">
        <v>145</v>
      </c>
      <c r="B25" s="83" t="s">
        <v>91</v>
      </c>
      <c r="C25" s="83">
        <v>1.0</v>
      </c>
      <c r="D25" s="83">
        <v>3000.0</v>
      </c>
      <c r="E25" s="242">
        <f t="shared" si="3"/>
        <v>3000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6.5" customHeight="1">
      <c r="A26" s="247" t="s">
        <v>321</v>
      </c>
      <c r="B26" s="248"/>
      <c r="C26" s="248"/>
      <c r="D26" s="248"/>
      <c r="E26" s="280">
        <f>SUM(E14:E24)</f>
        <v>118100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7"/>
      <c r="B27" s="7"/>
      <c r="C27" s="7"/>
      <c r="D27" s="7"/>
      <c r="E27" s="21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27.0" customHeight="1">
      <c r="A28" s="229" t="s">
        <v>322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40" t="s">
        <v>323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27.0" customHeight="1">
      <c r="A30" s="229" t="s">
        <v>529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40.5" customHeight="1">
      <c r="A31" s="229" t="s">
        <v>325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28.5" customHeight="1">
      <c r="A32" s="229" t="s">
        <v>326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28.5" customHeight="1">
      <c r="A33" s="229" t="s">
        <v>530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7"/>
      <c r="B34" s="7"/>
      <c r="C34" s="7"/>
      <c r="D34" s="7"/>
      <c r="E34" s="21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219" t="s">
        <v>293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220" t="s">
        <v>175</v>
      </c>
      <c r="B36" s="40" t="s">
        <v>176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221" t="s">
        <v>177</v>
      </c>
      <c r="B37" s="102" t="s">
        <v>178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7"/>
      <c r="B38" s="7"/>
      <c r="C38" s="7"/>
      <c r="D38" s="7"/>
      <c r="E38" s="2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7"/>
      <c r="B41" s="7"/>
      <c r="C41" s="7"/>
      <c r="D41" s="7"/>
      <c r="E41" s="21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7"/>
      <c r="B42" s="7"/>
      <c r="C42" s="7"/>
      <c r="D42" s="7"/>
      <c r="E42" s="2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2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35:E35"/>
    <mergeCell ref="B36:E36"/>
    <mergeCell ref="B37:E37"/>
    <mergeCell ref="D11:E11"/>
    <mergeCell ref="A28:E28"/>
    <mergeCell ref="A29:E29"/>
    <mergeCell ref="A30:E30"/>
    <mergeCell ref="A31:E31"/>
    <mergeCell ref="A32:E32"/>
    <mergeCell ref="A33:E33"/>
  </mergeCells>
  <printOptions/>
  <pageMargins bottom="1.0" footer="0.0" header="0.0" left="1.0" right="1.0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8.71"/>
    <col customWidth="1" min="3" max="4" width="11.71"/>
    <col customWidth="1" min="5" max="5" width="12.71"/>
    <col customWidth="1" min="6" max="6" width="15.71"/>
    <col customWidth="1" min="7" max="7" width="19.86"/>
    <col customWidth="1" min="8" max="8" width="11.86"/>
    <col customWidth="1" min="9" max="26" width="9.14"/>
  </cols>
  <sheetData>
    <row r="1" ht="6.0" hidden="1" customHeight="1">
      <c r="A1" s="6"/>
      <c r="B1" s="7"/>
      <c r="C1" s="8"/>
      <c r="D1" s="8"/>
      <c r="E1" s="8"/>
      <c r="F1" s="8"/>
      <c r="G1" s="4"/>
      <c r="H1" s="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hidden="1" customHeight="1">
      <c r="A2" s="9"/>
      <c r="B2" s="10" t="s">
        <v>1</v>
      </c>
      <c r="C2" s="11"/>
      <c r="D2" s="12" t="s">
        <v>2</v>
      </c>
      <c r="E2" s="12" t="s">
        <v>3</v>
      </c>
      <c r="F2" s="12" t="s">
        <v>2</v>
      </c>
      <c r="G2" s="13"/>
      <c r="H2" s="14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9.0" hidden="1" customHeight="1">
      <c r="A3" s="15"/>
      <c r="B3" s="16" t="s">
        <v>4</v>
      </c>
      <c r="C3" s="17"/>
      <c r="D3" s="18">
        <f>ROUND(F3*2+F4*2,1)</f>
        <v>0</v>
      </c>
      <c r="E3" s="19" t="s">
        <v>5</v>
      </c>
      <c r="F3" s="20"/>
      <c r="G3" s="13"/>
      <c r="H3" s="14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9.0" hidden="1" customHeight="1">
      <c r="A4" s="21"/>
      <c r="B4" s="16" t="s">
        <v>6</v>
      </c>
      <c r="C4" s="22"/>
      <c r="D4" s="23">
        <f>ROUND(F3*F4,1)</f>
        <v>0</v>
      </c>
      <c r="E4" s="24" t="s">
        <v>7</v>
      </c>
      <c r="F4" s="25"/>
      <c r="G4" s="13"/>
      <c r="H4" s="14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9.0" hidden="1" customHeight="1">
      <c r="A5" s="26"/>
      <c r="B5" s="16" t="s">
        <v>8</v>
      </c>
      <c r="C5" s="27"/>
      <c r="D5" s="28">
        <f>ROUND(D3*F5-F6,1)</f>
        <v>0</v>
      </c>
      <c r="E5" s="24" t="s">
        <v>9</v>
      </c>
      <c r="F5" s="25"/>
      <c r="G5" s="13"/>
      <c r="H5" s="14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1.25" hidden="1" customHeight="1">
      <c r="A6" s="29"/>
      <c r="B6" s="30" t="s">
        <v>10</v>
      </c>
      <c r="C6" s="31" t="str">
        <f>#REF!</f>
        <v>#REF!</v>
      </c>
      <c r="D6" s="32"/>
      <c r="E6" s="33" t="s">
        <v>11</v>
      </c>
      <c r="F6" s="33"/>
      <c r="G6" s="13"/>
      <c r="H6" s="14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8.0" customHeight="1">
      <c r="A7" s="48"/>
      <c r="B7" s="49"/>
      <c r="C7" s="49"/>
      <c r="D7" s="49"/>
      <c r="E7" s="49"/>
      <c r="F7" s="49"/>
      <c r="G7" s="4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50" t="s">
        <v>179</v>
      </c>
      <c r="G8" s="4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7.5" customHeight="1">
      <c r="A9" s="50"/>
      <c r="B9" s="50"/>
      <c r="C9" s="50"/>
      <c r="D9" s="50"/>
      <c r="E9" s="50"/>
      <c r="F9" s="50"/>
      <c r="G9" s="4"/>
      <c r="H9" s="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0" customHeight="1">
      <c r="A10" s="50"/>
      <c r="B10" s="51" t="s">
        <v>180</v>
      </c>
      <c r="C10" s="103"/>
      <c r="G10" s="4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0" customHeight="1">
      <c r="A11" s="50"/>
      <c r="B11" s="51" t="s">
        <v>181</v>
      </c>
      <c r="C11" s="103"/>
      <c r="G11" s="4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9.75" customHeight="1">
      <c r="A12" s="50"/>
      <c r="B12" s="50"/>
      <c r="C12" s="50"/>
      <c r="D12" s="50"/>
      <c r="E12" s="50"/>
      <c r="F12" s="50"/>
      <c r="G12" s="4"/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50"/>
      <c r="B13" s="51"/>
      <c r="C13" s="52"/>
      <c r="D13" s="53"/>
      <c r="E13" s="53"/>
      <c r="F13" s="53"/>
      <c r="G13" s="4"/>
      <c r="H13" s="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5" customHeight="1">
      <c r="A14" s="104" t="s">
        <v>182</v>
      </c>
      <c r="B14" s="55"/>
      <c r="C14" s="55"/>
      <c r="D14" s="55"/>
      <c r="E14" s="55"/>
      <c r="F14" s="57"/>
      <c r="G14" s="4"/>
      <c r="H14" s="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2.5" customHeight="1">
      <c r="A15" s="105"/>
      <c r="B15" s="106" t="s">
        <v>183</v>
      </c>
      <c r="C15" s="106" t="s">
        <v>184</v>
      </c>
      <c r="D15" s="65" t="s">
        <v>185</v>
      </c>
      <c r="E15" s="65" t="s">
        <v>186</v>
      </c>
      <c r="F15" s="106" t="s">
        <v>187</v>
      </c>
      <c r="G15" s="4"/>
      <c r="H15" s="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70"/>
      <c r="B16" s="79" t="s">
        <v>17</v>
      </c>
      <c r="C16" s="107"/>
      <c r="D16" s="108"/>
      <c r="E16" s="73">
        <f t="shared" ref="E16:E26" si="1">D16-C16</f>
        <v>0</v>
      </c>
      <c r="F16" s="73"/>
      <c r="G16" s="4"/>
      <c r="H16" s="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70"/>
      <c r="B17" s="71" t="s">
        <v>45</v>
      </c>
      <c r="C17" s="107"/>
      <c r="D17" s="108"/>
      <c r="E17" s="73">
        <f t="shared" si="1"/>
        <v>0</v>
      </c>
      <c r="F17" s="73"/>
      <c r="G17" s="4"/>
      <c r="H17" s="5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70"/>
      <c r="B18" s="71" t="s">
        <v>54</v>
      </c>
      <c r="C18" s="107"/>
      <c r="D18" s="108"/>
      <c r="E18" s="73">
        <f t="shared" si="1"/>
        <v>0</v>
      </c>
      <c r="F18" s="73"/>
      <c r="G18" s="4"/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70"/>
      <c r="B19" s="71" t="s">
        <v>69</v>
      </c>
      <c r="C19" s="107"/>
      <c r="D19" s="108"/>
      <c r="E19" s="73">
        <f t="shared" si="1"/>
        <v>0</v>
      </c>
      <c r="F19" s="73"/>
      <c r="G19" s="4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70"/>
      <c r="B20" s="71" t="s">
        <v>73</v>
      </c>
      <c r="C20" s="107"/>
      <c r="D20" s="108"/>
      <c r="E20" s="73">
        <f t="shared" si="1"/>
        <v>0</v>
      </c>
      <c r="F20" s="73"/>
      <c r="G20" s="4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70"/>
      <c r="B21" s="71" t="s">
        <v>81</v>
      </c>
      <c r="C21" s="107"/>
      <c r="D21" s="108"/>
      <c r="E21" s="73">
        <f t="shared" si="1"/>
        <v>0</v>
      </c>
      <c r="F21" s="73"/>
      <c r="G21" s="4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70"/>
      <c r="B22" s="71" t="s">
        <v>86</v>
      </c>
      <c r="C22" s="107"/>
      <c r="D22" s="108"/>
      <c r="E22" s="73">
        <f t="shared" si="1"/>
        <v>0</v>
      </c>
      <c r="F22" s="73"/>
      <c r="G22" s="4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81"/>
      <c r="B23" s="71" t="s">
        <v>97</v>
      </c>
      <c r="C23" s="109"/>
      <c r="D23" s="110"/>
      <c r="E23" s="73">
        <f t="shared" si="1"/>
        <v>0</v>
      </c>
      <c r="F23" s="83"/>
      <c r="G23" s="4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81"/>
      <c r="B24" s="71" t="s">
        <v>116</v>
      </c>
      <c r="C24" s="109"/>
      <c r="D24" s="110"/>
      <c r="E24" s="73">
        <f t="shared" si="1"/>
        <v>0</v>
      </c>
      <c r="F24" s="83"/>
      <c r="G24" s="4"/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81"/>
      <c r="B25" s="71" t="s">
        <v>140</v>
      </c>
      <c r="C25" s="109"/>
      <c r="D25" s="110"/>
      <c r="E25" s="73">
        <f t="shared" si="1"/>
        <v>0</v>
      </c>
      <c r="F25" s="83"/>
      <c r="G25" s="4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81"/>
      <c r="B26" s="71" t="s">
        <v>168</v>
      </c>
      <c r="C26" s="109"/>
      <c r="D26" s="110"/>
      <c r="E26" s="73">
        <f t="shared" si="1"/>
        <v>0</v>
      </c>
      <c r="F26" s="83"/>
      <c r="G26" s="4"/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105"/>
      <c r="B27" s="111"/>
      <c r="C27" s="112"/>
      <c r="D27" s="113"/>
      <c r="E27" s="65"/>
      <c r="F27" s="65"/>
      <c r="G27" s="4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3"/>
      <c r="B28" s="7"/>
      <c r="C28" s="5"/>
      <c r="D28" s="5"/>
      <c r="E28" s="5"/>
      <c r="F28" s="5"/>
      <c r="G28" s="4"/>
      <c r="H28" s="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5" customHeight="1">
      <c r="A29" s="104" t="s">
        <v>188</v>
      </c>
      <c r="B29" s="55"/>
      <c r="C29" s="55"/>
      <c r="D29" s="55"/>
      <c r="E29" s="55"/>
      <c r="F29" s="57"/>
      <c r="G29" s="4"/>
      <c r="H29" s="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4.0" customHeight="1">
      <c r="A30" s="105"/>
      <c r="B30" s="59" t="s">
        <v>18</v>
      </c>
      <c r="C30" s="114" t="s">
        <v>189</v>
      </c>
      <c r="D30" s="115"/>
      <c r="E30" s="114" t="s">
        <v>190</v>
      </c>
      <c r="F30" s="115"/>
      <c r="G30" s="4"/>
      <c r="H30" s="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70"/>
      <c r="B31" s="116" t="s">
        <v>191</v>
      </c>
      <c r="C31" s="117"/>
      <c r="D31" s="118"/>
      <c r="E31" s="117"/>
      <c r="F31" s="118"/>
      <c r="G31" s="4"/>
      <c r="H31" s="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70"/>
      <c r="B32" s="119"/>
      <c r="C32" s="120"/>
      <c r="D32" s="57"/>
      <c r="E32" s="120"/>
      <c r="F32" s="57"/>
      <c r="G32" s="4"/>
      <c r="H32" s="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70"/>
      <c r="B33" s="119"/>
      <c r="C33" s="120"/>
      <c r="D33" s="57"/>
      <c r="E33" s="120"/>
      <c r="F33" s="57"/>
      <c r="G33" s="4"/>
      <c r="H33" s="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70"/>
      <c r="B34" s="119"/>
      <c r="C34" s="120"/>
      <c r="D34" s="57"/>
      <c r="E34" s="120"/>
      <c r="F34" s="57"/>
      <c r="G34" s="4"/>
      <c r="H34" s="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70"/>
      <c r="B35" s="119"/>
      <c r="C35" s="120"/>
      <c r="D35" s="57"/>
      <c r="E35" s="120"/>
      <c r="F35" s="57"/>
      <c r="G35" s="4"/>
      <c r="H35" s="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70"/>
      <c r="B36" s="119"/>
      <c r="C36" s="120"/>
      <c r="D36" s="57"/>
      <c r="E36" s="120"/>
      <c r="F36" s="57"/>
      <c r="G36" s="4"/>
      <c r="H36" s="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70"/>
      <c r="B37" s="119"/>
      <c r="C37" s="120"/>
      <c r="D37" s="57"/>
      <c r="E37" s="120"/>
      <c r="F37" s="57"/>
      <c r="G37" s="4"/>
      <c r="H37" s="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70"/>
      <c r="B38" s="119"/>
      <c r="C38" s="120"/>
      <c r="D38" s="57"/>
      <c r="E38" s="120"/>
      <c r="F38" s="57"/>
      <c r="G38" s="4"/>
      <c r="H38" s="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105"/>
      <c r="B39" s="121"/>
      <c r="C39" s="122"/>
      <c r="D39" s="115"/>
      <c r="E39" s="122"/>
      <c r="F39" s="115"/>
      <c r="G39" s="4"/>
      <c r="H39" s="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3"/>
      <c r="B40" s="7"/>
      <c r="C40" s="5"/>
      <c r="D40" s="5"/>
      <c r="E40" s="5"/>
      <c r="F40" s="5"/>
      <c r="G40" s="4"/>
      <c r="H40" s="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0" customHeight="1">
      <c r="A41" s="7"/>
      <c r="B41" s="7" t="s">
        <v>175</v>
      </c>
      <c r="C41" s="40" t="s">
        <v>176</v>
      </c>
      <c r="G41" s="4"/>
      <c r="H41" s="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4.0" customHeight="1">
      <c r="A42" s="7"/>
      <c r="B42" s="4" t="s">
        <v>177</v>
      </c>
      <c r="C42" s="102" t="s">
        <v>178</v>
      </c>
      <c r="G42" s="4"/>
      <c r="H42" s="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7"/>
      <c r="B43" s="7"/>
      <c r="C43" s="7"/>
      <c r="D43" s="7"/>
      <c r="E43" s="7"/>
      <c r="F43" s="7"/>
      <c r="G43" s="4"/>
      <c r="H43" s="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C6:D6"/>
    <mergeCell ref="A7:F7"/>
    <mergeCell ref="A8:F8"/>
    <mergeCell ref="C10:F10"/>
    <mergeCell ref="C11:F11"/>
    <mergeCell ref="C13:F13"/>
    <mergeCell ref="A14:F14"/>
    <mergeCell ref="A29:F29"/>
    <mergeCell ref="C30:D30"/>
    <mergeCell ref="E30:F30"/>
    <mergeCell ref="C31:D31"/>
    <mergeCell ref="E31:F31"/>
    <mergeCell ref="C32:D32"/>
    <mergeCell ref="E32:F32"/>
    <mergeCell ref="C36:D36"/>
    <mergeCell ref="C37:D37"/>
    <mergeCell ref="C38:D38"/>
    <mergeCell ref="C39:D39"/>
    <mergeCell ref="E37:F37"/>
    <mergeCell ref="E38:F38"/>
    <mergeCell ref="E39:F39"/>
    <mergeCell ref="C41:F41"/>
    <mergeCell ref="C42:F42"/>
    <mergeCell ref="C33:D33"/>
    <mergeCell ref="E33:F33"/>
    <mergeCell ref="C34:D34"/>
    <mergeCell ref="E34:F34"/>
    <mergeCell ref="C35:D35"/>
    <mergeCell ref="E35:F35"/>
    <mergeCell ref="E36:F36"/>
  </mergeCells>
  <printOptions/>
  <pageMargins bottom="0.07874015748031496" footer="0.0" header="0.0" left="0.4724409448818898" right="0.4724409448818898" top="0.07874015748031496"/>
  <pageSetup paperSize="9" scale="90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 fitToPage="1"/>
  </sheetPr>
  <sheetViews>
    <sheetView workbookViewId="0"/>
  </sheetViews>
  <sheetFormatPr customHeight="1" defaultColWidth="14.43" defaultRowHeight="15.0"/>
  <cols>
    <col customWidth="1" min="1" max="1" width="53.86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531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44706.0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26.0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2.75" customHeight="1">
      <c r="A13" s="258" t="s">
        <v>24</v>
      </c>
      <c r="B13" s="279"/>
      <c r="C13" s="279"/>
      <c r="D13" s="69"/>
      <c r="E13" s="29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44" t="s">
        <v>532</v>
      </c>
      <c r="B14" s="83" t="s">
        <v>533</v>
      </c>
      <c r="C14" s="83">
        <v>12.0</v>
      </c>
      <c r="D14" s="83">
        <v>450.0</v>
      </c>
      <c r="E14" s="242">
        <f t="shared" ref="E14:E18" si="1">C14*D14</f>
        <v>5400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44" t="s">
        <v>82</v>
      </c>
      <c r="B15" s="83" t="s">
        <v>26</v>
      </c>
      <c r="C15" s="83">
        <v>70.1</v>
      </c>
      <c r="D15" s="83">
        <v>60.0</v>
      </c>
      <c r="E15" s="242">
        <f t="shared" si="1"/>
        <v>4206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44" t="s">
        <v>83</v>
      </c>
      <c r="B16" s="83" t="s">
        <v>28</v>
      </c>
      <c r="C16" s="83">
        <v>92.0</v>
      </c>
      <c r="D16" s="83">
        <v>100.0</v>
      </c>
      <c r="E16" s="242">
        <f t="shared" si="1"/>
        <v>9200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44" t="s">
        <v>84</v>
      </c>
      <c r="B17" s="83" t="s">
        <v>26</v>
      </c>
      <c r="C17" s="83">
        <v>63.3</v>
      </c>
      <c r="D17" s="83">
        <v>150.0</v>
      </c>
      <c r="E17" s="242">
        <f t="shared" si="1"/>
        <v>9495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44" t="s">
        <v>85</v>
      </c>
      <c r="B18" s="83" t="s">
        <v>26</v>
      </c>
      <c r="C18" s="83">
        <v>63.3</v>
      </c>
      <c r="D18" s="83">
        <v>450.0</v>
      </c>
      <c r="E18" s="242">
        <f t="shared" si="1"/>
        <v>28485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91" t="s">
        <v>534</v>
      </c>
      <c r="B19" s="83" t="s">
        <v>26</v>
      </c>
      <c r="C19" s="83">
        <v>6.8</v>
      </c>
      <c r="D19" s="83">
        <v>600.0</v>
      </c>
      <c r="E19" s="242">
        <f>D19*C19</f>
        <v>4080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93" t="s">
        <v>535</v>
      </c>
      <c r="B20" s="279"/>
      <c r="C20" s="279"/>
      <c r="D20" s="279"/>
      <c r="E20" s="28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44" t="s">
        <v>57</v>
      </c>
      <c r="B21" s="83" t="s">
        <v>28</v>
      </c>
      <c r="C21" s="83">
        <v>14.0</v>
      </c>
      <c r="D21" s="83">
        <v>110.0</v>
      </c>
      <c r="E21" s="242">
        <f t="shared" ref="E21:E26" si="2">C21*D21</f>
        <v>1540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44" t="s">
        <v>536</v>
      </c>
      <c r="B22" s="83" t="s">
        <v>32</v>
      </c>
      <c r="C22" s="83">
        <v>61.0</v>
      </c>
      <c r="D22" s="83">
        <v>200.0</v>
      </c>
      <c r="E22" s="242">
        <f t="shared" si="2"/>
        <v>12200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44" t="s">
        <v>537</v>
      </c>
      <c r="B23" s="83" t="s">
        <v>28</v>
      </c>
      <c r="C23" s="83">
        <v>9.0</v>
      </c>
      <c r="D23" s="83">
        <v>120.0</v>
      </c>
      <c r="E23" s="242">
        <f t="shared" si="2"/>
        <v>1080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44" t="s">
        <v>59</v>
      </c>
      <c r="B24" s="83" t="s">
        <v>32</v>
      </c>
      <c r="C24" s="83">
        <f>78-13</f>
        <v>65</v>
      </c>
      <c r="D24" s="83">
        <v>350.0</v>
      </c>
      <c r="E24" s="242">
        <f t="shared" si="2"/>
        <v>22750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44" t="s">
        <v>538</v>
      </c>
      <c r="B25" s="83" t="s">
        <v>32</v>
      </c>
      <c r="C25" s="83">
        <v>1.0</v>
      </c>
      <c r="D25" s="83">
        <v>6000.0</v>
      </c>
      <c r="E25" s="242">
        <f t="shared" si="2"/>
        <v>6000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94"/>
      <c r="B26" s="295"/>
      <c r="C26" s="295"/>
      <c r="D26" s="295"/>
      <c r="E26" s="242">
        <f t="shared" si="2"/>
        <v>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6.5" customHeight="1">
      <c r="A27" s="296" t="s">
        <v>321</v>
      </c>
      <c r="B27" s="297"/>
      <c r="C27" s="297"/>
      <c r="D27" s="297"/>
      <c r="E27" s="298">
        <f>SUM(E14:E25)</f>
        <v>104436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7"/>
      <c r="B28" s="7"/>
      <c r="C28" s="7"/>
      <c r="D28" s="7"/>
      <c r="E28" s="21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27.0" customHeight="1">
      <c r="A29" s="229" t="s">
        <v>322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40" t="s">
        <v>323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27.0" customHeight="1">
      <c r="A31" s="229" t="s">
        <v>539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40.5" customHeight="1">
      <c r="A32" s="229" t="s">
        <v>325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28.5" customHeight="1">
      <c r="A33" s="229" t="s">
        <v>326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28.5" customHeight="1">
      <c r="A34" s="229" t="s">
        <v>540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7"/>
      <c r="B35" s="7"/>
      <c r="C35" s="7"/>
      <c r="D35" s="7"/>
      <c r="E35" s="21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219" t="s">
        <v>293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220" t="s">
        <v>175</v>
      </c>
      <c r="B37" s="40" t="s">
        <v>176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221" t="s">
        <v>177</v>
      </c>
      <c r="B38" s="102" t="s">
        <v>178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7"/>
      <c r="B41" s="7"/>
      <c r="C41" s="7"/>
      <c r="D41" s="7"/>
      <c r="E41" s="21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7"/>
      <c r="B42" s="7"/>
      <c r="C42" s="7"/>
      <c r="D42" s="7"/>
      <c r="E42" s="2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2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2.75" customHeight="1">
      <c r="A238" s="7"/>
      <c r="B238" s="7"/>
      <c r="C238" s="7"/>
      <c r="D238" s="7"/>
      <c r="E238" s="21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36:E36"/>
    <mergeCell ref="B37:E37"/>
    <mergeCell ref="B38:E38"/>
    <mergeCell ref="D11:E11"/>
    <mergeCell ref="A29:E29"/>
    <mergeCell ref="A30:E30"/>
    <mergeCell ref="A31:E31"/>
    <mergeCell ref="A32:E32"/>
    <mergeCell ref="A33:E33"/>
    <mergeCell ref="A34:E34"/>
  </mergeCells>
  <printOptions/>
  <pageMargins bottom="1.0" footer="0.0" header="0.0" left="1.0" right="1.0" top="1.0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/>
  <cols>
    <col customWidth="1" min="1" max="1" width="53.86"/>
    <col customWidth="1" min="2" max="5" width="9.14"/>
    <col customWidth="1" min="6" max="19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12.75" customHeight="1">
      <c r="A3" s="5" t="s">
        <v>541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ht="12.75" customHeight="1">
      <c r="A6" s="224" t="s">
        <v>297</v>
      </c>
      <c r="B6" s="226">
        <v>44679.0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ht="126.0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ht="12.75" customHeight="1">
      <c r="A11" s="299" t="s">
        <v>18</v>
      </c>
      <c r="B11" s="284" t="s">
        <v>46</v>
      </c>
      <c r="C11" s="284" t="s">
        <v>47</v>
      </c>
      <c r="D11" s="285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ht="12.75" customHeight="1">
      <c r="A12" s="233"/>
      <c r="B12" s="64"/>
      <c r="C12" s="64"/>
      <c r="D12" s="286" t="s">
        <v>46</v>
      </c>
      <c r="E12" s="287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ht="12.75" customHeight="1">
      <c r="A13" s="300" t="s">
        <v>542</v>
      </c>
      <c r="B13" s="83" t="s">
        <v>28</v>
      </c>
      <c r="C13" s="83">
        <v>12.0</v>
      </c>
      <c r="D13" s="73">
        <v>350.0</v>
      </c>
      <c r="E13" s="251">
        <f t="shared" ref="E13:E18" si="1">C13*D13</f>
        <v>4200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ht="12.75" customHeight="1">
      <c r="A14" s="257" t="s">
        <v>76</v>
      </c>
      <c r="B14" s="83" t="s">
        <v>32</v>
      </c>
      <c r="C14" s="83">
        <v>8.0</v>
      </c>
      <c r="D14" s="83">
        <v>6000.0</v>
      </c>
      <c r="E14" s="242">
        <f t="shared" si="1"/>
        <v>48000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ht="12.75" customHeight="1">
      <c r="A15" s="257" t="s">
        <v>80</v>
      </c>
      <c r="B15" s="72" t="s">
        <v>32</v>
      </c>
      <c r="C15" s="73">
        <v>6.0</v>
      </c>
      <c r="D15" s="73">
        <v>2000.0</v>
      </c>
      <c r="E15" s="242">
        <f t="shared" si="1"/>
        <v>12000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ht="12.75" customHeight="1">
      <c r="A16" s="257" t="s">
        <v>543</v>
      </c>
      <c r="B16" s="72" t="s">
        <v>32</v>
      </c>
      <c r="C16" s="73">
        <v>1.0</v>
      </c>
      <c r="D16" s="73">
        <v>4000.0</v>
      </c>
      <c r="E16" s="242">
        <f t="shared" si="1"/>
        <v>4000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ht="12.75" customHeight="1">
      <c r="A17" s="257" t="s">
        <v>156</v>
      </c>
      <c r="B17" s="82" t="s">
        <v>32</v>
      </c>
      <c r="C17" s="83">
        <v>1.0</v>
      </c>
      <c r="D17" s="83">
        <v>4000.0</v>
      </c>
      <c r="E17" s="242">
        <f t="shared" si="1"/>
        <v>4000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ht="12.75" customHeight="1">
      <c r="A18" s="257" t="s">
        <v>165</v>
      </c>
      <c r="B18" s="82" t="s">
        <v>32</v>
      </c>
      <c r="C18" s="83">
        <v>1.0</v>
      </c>
      <c r="D18" s="83">
        <v>2000.0</v>
      </c>
      <c r="E18" s="242">
        <f t="shared" si="1"/>
        <v>2000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ht="12.75" customHeight="1">
      <c r="A19" s="301" t="s">
        <v>321</v>
      </c>
      <c r="B19" s="289"/>
      <c r="C19" s="289"/>
      <c r="D19" s="289"/>
      <c r="E19" s="290">
        <f>SUM(E13:E18)</f>
        <v>74200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ht="12.75" customHeight="1">
      <c r="A20" s="7"/>
      <c r="B20" s="7"/>
      <c r="C20" s="7"/>
      <c r="D20" s="7"/>
      <c r="E20" s="21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ht="27.0" customHeight="1">
      <c r="A21" s="229" t="s">
        <v>322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ht="12.75" customHeight="1">
      <c r="A22" s="40" t="s">
        <v>323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ht="27.0" customHeight="1">
      <c r="A23" s="229" t="s">
        <v>544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ht="40.5" customHeight="1">
      <c r="A24" s="229" t="s">
        <v>325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ht="28.5" customHeight="1">
      <c r="A25" s="229" t="s">
        <v>326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ht="28.5" customHeight="1">
      <c r="A26" s="229" t="s">
        <v>545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ht="12.75" customHeight="1">
      <c r="A27" s="7"/>
      <c r="B27" s="7"/>
      <c r="C27" s="7"/>
      <c r="D27" s="7"/>
      <c r="E27" s="21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ht="12.75" customHeight="1">
      <c r="A28" s="219" t="s">
        <v>293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ht="12.75" customHeight="1">
      <c r="A29" s="220" t="s">
        <v>175</v>
      </c>
      <c r="B29" s="40" t="s">
        <v>176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ht="12.75" customHeight="1">
      <c r="A30" s="221" t="s">
        <v>177</v>
      </c>
      <c r="B30" s="102" t="s">
        <v>178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ht="12.75" customHeight="1">
      <c r="A31" s="7"/>
      <c r="B31" s="7"/>
      <c r="C31" s="7"/>
      <c r="D31" s="7"/>
      <c r="E31" s="21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ht="12.75" customHeight="1">
      <c r="A32" s="7"/>
      <c r="B32" s="7"/>
      <c r="C32" s="7"/>
      <c r="D32" s="7"/>
      <c r="E32" s="21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ht="12.75" customHeight="1">
      <c r="A33" s="7"/>
      <c r="B33" s="7"/>
      <c r="C33" s="7"/>
      <c r="D33" s="7"/>
      <c r="E33" s="21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ht="12.75" customHeight="1">
      <c r="A34" s="7"/>
      <c r="B34" s="7"/>
      <c r="C34" s="7"/>
      <c r="D34" s="7"/>
      <c r="E34" s="21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ht="12.75" customHeight="1">
      <c r="A35" s="7"/>
      <c r="B35" s="7"/>
      <c r="C35" s="7"/>
      <c r="D35" s="7"/>
      <c r="E35" s="21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ht="12.75" customHeight="1">
      <c r="A36" s="7"/>
      <c r="B36" s="7"/>
      <c r="C36" s="7"/>
      <c r="D36" s="7"/>
      <c r="E36" s="21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ht="12.75" customHeight="1">
      <c r="A37" s="7"/>
      <c r="B37" s="7"/>
      <c r="C37" s="7"/>
      <c r="D37" s="7"/>
      <c r="E37" s="21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ht="12.75" customHeight="1">
      <c r="A38" s="7"/>
      <c r="B38" s="7"/>
      <c r="C38" s="7"/>
      <c r="D38" s="7"/>
      <c r="E38" s="2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ht="12.75" customHeight="1">
      <c r="A41" s="7"/>
      <c r="B41" s="7"/>
      <c r="C41" s="7"/>
      <c r="D41" s="7"/>
      <c r="E41" s="21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ht="12.75" customHeight="1">
      <c r="A42" s="7"/>
      <c r="B42" s="7"/>
      <c r="C42" s="7"/>
      <c r="D42" s="7"/>
      <c r="E42" s="2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28:E28"/>
    <mergeCell ref="B29:E29"/>
    <mergeCell ref="B30:E30"/>
    <mergeCell ref="D11:E11"/>
    <mergeCell ref="A21:E21"/>
    <mergeCell ref="A22:E22"/>
    <mergeCell ref="A23:E23"/>
    <mergeCell ref="A24:E24"/>
    <mergeCell ref="A25:E25"/>
    <mergeCell ref="A26:E26"/>
  </mergeCells>
  <printOptions/>
  <pageMargins bottom="1.0" footer="0.0" header="0.0" left="1.0" right="1.0" top="1.0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 fitToPage="1"/>
  </sheetPr>
  <sheetViews>
    <sheetView workbookViewId="0"/>
  </sheetViews>
  <sheetFormatPr customHeight="1" defaultColWidth="14.43" defaultRowHeight="15.0"/>
  <cols>
    <col customWidth="1" min="1" max="1" width="53.86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546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44672.0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26.0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2.75" customHeight="1">
      <c r="A13" s="302" t="s">
        <v>71</v>
      </c>
      <c r="B13" s="295" t="s">
        <v>26</v>
      </c>
      <c r="C13" s="295">
        <v>159.0</v>
      </c>
      <c r="D13" s="303">
        <v>60.0</v>
      </c>
      <c r="E13" s="304">
        <f t="shared" ref="E13:E20" si="1">D13*C13</f>
        <v>9540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302" t="s">
        <v>72</v>
      </c>
      <c r="B14" s="295" t="s">
        <v>26</v>
      </c>
      <c r="C14" s="295">
        <v>159.0</v>
      </c>
      <c r="D14" s="295">
        <v>470.0</v>
      </c>
      <c r="E14" s="305">
        <f t="shared" si="1"/>
        <v>74730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306" t="s">
        <v>111</v>
      </c>
      <c r="B15" s="295" t="s">
        <v>26</v>
      </c>
      <c r="C15" s="295">
        <v>56.0</v>
      </c>
      <c r="D15" s="295">
        <v>80.0</v>
      </c>
      <c r="E15" s="305">
        <f t="shared" si="1"/>
        <v>4480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306" t="s">
        <v>472</v>
      </c>
      <c r="B16" s="295" t="s">
        <v>26</v>
      </c>
      <c r="C16" s="295">
        <v>56.0</v>
      </c>
      <c r="D16" s="295">
        <v>800.0</v>
      </c>
      <c r="E16" s="305">
        <f t="shared" si="1"/>
        <v>44800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302" t="s">
        <v>373</v>
      </c>
      <c r="B17" s="295" t="s">
        <v>28</v>
      </c>
      <c r="C17" s="295">
        <v>34.0</v>
      </c>
      <c r="D17" s="295">
        <v>200.0</v>
      </c>
      <c r="E17" s="305">
        <f t="shared" si="1"/>
        <v>6800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307" t="s">
        <v>547</v>
      </c>
      <c r="B18" s="295" t="s">
        <v>28</v>
      </c>
      <c r="C18" s="295">
        <v>90.0</v>
      </c>
      <c r="D18" s="295">
        <v>200.0</v>
      </c>
      <c r="E18" s="305">
        <f t="shared" si="1"/>
        <v>18000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307" t="s">
        <v>548</v>
      </c>
      <c r="B19" s="308" t="s">
        <v>26</v>
      </c>
      <c r="C19" s="308">
        <v>29.0</v>
      </c>
      <c r="D19" s="308">
        <v>300.0</v>
      </c>
      <c r="E19" s="305">
        <f t="shared" si="1"/>
        <v>8700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309" t="s">
        <v>549</v>
      </c>
      <c r="B20" s="308" t="s">
        <v>28</v>
      </c>
      <c r="C20" s="308">
        <v>2.5</v>
      </c>
      <c r="D20" s="308">
        <v>400.0</v>
      </c>
      <c r="E20" s="310">
        <f t="shared" si="1"/>
        <v>1000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6.5" customHeight="1">
      <c r="A21" s="311" t="s">
        <v>321</v>
      </c>
      <c r="B21" s="312"/>
      <c r="C21" s="312"/>
      <c r="D21" s="312"/>
      <c r="E21" s="313">
        <f>SUM(E13:E20)</f>
        <v>168050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7"/>
      <c r="B22" s="7"/>
      <c r="C22" s="7"/>
      <c r="D22" s="7"/>
      <c r="E22" s="21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27.0" customHeight="1">
      <c r="A23" s="229" t="s">
        <v>322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40" t="s">
        <v>323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27.0" customHeight="1">
      <c r="A25" s="229" t="s">
        <v>550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40.5" customHeight="1">
      <c r="A26" s="229" t="s">
        <v>325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28.5" customHeight="1">
      <c r="A27" s="229" t="s">
        <v>326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28.5" customHeight="1">
      <c r="A28" s="229" t="s">
        <v>551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7"/>
      <c r="B29" s="7"/>
      <c r="C29" s="7"/>
      <c r="D29" s="7"/>
      <c r="E29" s="21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219" t="s">
        <v>293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220" t="s">
        <v>175</v>
      </c>
      <c r="B31" s="40" t="s">
        <v>176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221" t="s">
        <v>177</v>
      </c>
      <c r="B32" s="102" t="s">
        <v>178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7"/>
      <c r="B33" s="7"/>
      <c r="C33" s="7"/>
      <c r="D33" s="7"/>
      <c r="E33" s="21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7"/>
      <c r="B34" s="7"/>
      <c r="C34" s="7"/>
      <c r="D34" s="7"/>
      <c r="E34" s="21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7"/>
      <c r="B35" s="7"/>
      <c r="C35" s="7"/>
      <c r="D35" s="7"/>
      <c r="E35" s="21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7"/>
      <c r="B36" s="7"/>
      <c r="C36" s="7"/>
      <c r="D36" s="7"/>
      <c r="E36" s="21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7"/>
      <c r="B37" s="7"/>
      <c r="C37" s="7"/>
      <c r="D37" s="7"/>
      <c r="E37" s="21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7"/>
      <c r="B38" s="7"/>
      <c r="C38" s="7"/>
      <c r="D38" s="7"/>
      <c r="E38" s="2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7"/>
      <c r="B41" s="7"/>
      <c r="C41" s="7"/>
      <c r="D41" s="7"/>
      <c r="E41" s="21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7"/>
      <c r="B42" s="7"/>
      <c r="C42" s="7"/>
      <c r="D42" s="7"/>
      <c r="E42" s="2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30:E30"/>
    <mergeCell ref="B31:E31"/>
    <mergeCell ref="B32:E32"/>
    <mergeCell ref="D11:E11"/>
    <mergeCell ref="A23:E23"/>
    <mergeCell ref="A24:E24"/>
    <mergeCell ref="A25:E25"/>
    <mergeCell ref="A26:E26"/>
    <mergeCell ref="A27:E27"/>
    <mergeCell ref="A28:E28"/>
  </mergeCells>
  <printOptions/>
  <pageMargins bottom="1.0" footer="0.0" header="0.0" left="1.0" right="1.0" top="1.0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/>
  <cols>
    <col customWidth="1" min="1" max="1" width="53.86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552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44650.0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44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99" t="s">
        <v>18</v>
      </c>
      <c r="B11" s="284" t="s">
        <v>46</v>
      </c>
      <c r="C11" s="284" t="s">
        <v>47</v>
      </c>
      <c r="D11" s="285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2.75" customHeight="1">
      <c r="A12" s="233"/>
      <c r="B12" s="64"/>
      <c r="C12" s="64"/>
      <c r="D12" s="286" t="s">
        <v>46</v>
      </c>
      <c r="E12" s="287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2.75" customHeight="1">
      <c r="A13" s="314" t="s">
        <v>24</v>
      </c>
      <c r="B13" s="279"/>
      <c r="C13" s="279"/>
      <c r="D13" s="69"/>
      <c r="E13" s="29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57" t="s">
        <v>49</v>
      </c>
      <c r="B14" s="83" t="s">
        <v>26</v>
      </c>
      <c r="C14" s="83">
        <v>17.0</v>
      </c>
      <c r="D14" s="83">
        <v>950.0</v>
      </c>
      <c r="E14" s="242">
        <f t="shared" ref="E14:E15" si="1">C14*D14</f>
        <v>16150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57" t="s">
        <v>553</v>
      </c>
      <c r="B15" s="83" t="s">
        <v>32</v>
      </c>
      <c r="C15" s="83">
        <v>2.0</v>
      </c>
      <c r="D15" s="83">
        <v>500.0</v>
      </c>
      <c r="E15" s="242">
        <f t="shared" si="1"/>
        <v>1000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301" t="s">
        <v>321</v>
      </c>
      <c r="B16" s="289"/>
      <c r="C16" s="289"/>
      <c r="D16" s="289"/>
      <c r="E16" s="290">
        <f>SUM(E13:E15)</f>
        <v>17150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7"/>
      <c r="B17" s="7"/>
      <c r="C17" s="7"/>
      <c r="D17" s="7"/>
      <c r="E17" s="21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27.0" customHeight="1">
      <c r="A18" s="229" t="s">
        <v>322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40" t="s">
        <v>323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27.0" customHeight="1">
      <c r="A20" s="229" t="s">
        <v>554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40.5" customHeight="1">
      <c r="A21" s="229" t="s">
        <v>325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28.5" customHeight="1">
      <c r="A22" s="229" t="s">
        <v>326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28.5" customHeight="1">
      <c r="A23" s="229" t="s">
        <v>555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7"/>
      <c r="B24" s="7"/>
      <c r="C24" s="7"/>
      <c r="D24" s="7"/>
      <c r="E24" s="21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19" t="s">
        <v>293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20" t="s">
        <v>175</v>
      </c>
      <c r="B26" s="40" t="s">
        <v>176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21" t="s">
        <v>177</v>
      </c>
      <c r="B27" s="102" t="s">
        <v>178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7"/>
      <c r="B28" s="7"/>
      <c r="C28" s="7"/>
      <c r="D28" s="7"/>
      <c r="E28" s="21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7"/>
      <c r="B29" s="7"/>
      <c r="C29" s="7"/>
      <c r="D29" s="7"/>
      <c r="E29" s="21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7"/>
      <c r="B30" s="7"/>
      <c r="C30" s="7"/>
      <c r="D30" s="7"/>
      <c r="E30" s="21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7"/>
      <c r="B31" s="7"/>
      <c r="C31" s="7"/>
      <c r="D31" s="7"/>
      <c r="E31" s="21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7"/>
      <c r="B32" s="7"/>
      <c r="C32" s="7"/>
      <c r="D32" s="7"/>
      <c r="E32" s="21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7"/>
      <c r="B33" s="7"/>
      <c r="C33" s="7"/>
      <c r="D33" s="7"/>
      <c r="E33" s="21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7"/>
      <c r="B34" s="7"/>
      <c r="C34" s="7"/>
      <c r="D34" s="7"/>
      <c r="E34" s="21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7"/>
      <c r="B35" s="7"/>
      <c r="C35" s="7"/>
      <c r="D35" s="7"/>
      <c r="E35" s="21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7"/>
      <c r="B36" s="7"/>
      <c r="C36" s="7"/>
      <c r="D36" s="7"/>
      <c r="E36" s="21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7"/>
      <c r="B37" s="7"/>
      <c r="C37" s="7"/>
      <c r="D37" s="7"/>
      <c r="E37" s="21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7"/>
      <c r="B38" s="7"/>
      <c r="C38" s="7"/>
      <c r="D38" s="7"/>
      <c r="E38" s="2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7"/>
      <c r="B41" s="7"/>
      <c r="C41" s="7"/>
      <c r="D41" s="7"/>
      <c r="E41" s="21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7"/>
      <c r="B42" s="7"/>
      <c r="C42" s="7"/>
      <c r="D42" s="7"/>
      <c r="E42" s="2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25:E25"/>
    <mergeCell ref="B26:E26"/>
    <mergeCell ref="B27:E27"/>
    <mergeCell ref="D11:E11"/>
    <mergeCell ref="A18:E18"/>
    <mergeCell ref="A19:E19"/>
    <mergeCell ref="A20:E20"/>
    <mergeCell ref="A21:E21"/>
    <mergeCell ref="A22:E22"/>
    <mergeCell ref="A23:E23"/>
  </mergeCells>
  <printOptions/>
  <pageMargins bottom="1.0" footer="0.0" header="0.0" left="1.0" right="1.0" top="1.0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/>
  <cols>
    <col customWidth="1" min="1" max="1" width="53.86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556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44643.0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26.0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99" t="s">
        <v>18</v>
      </c>
      <c r="B11" s="284" t="s">
        <v>46</v>
      </c>
      <c r="C11" s="284" t="s">
        <v>47</v>
      </c>
      <c r="D11" s="285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2.75" customHeight="1">
      <c r="A12" s="233"/>
      <c r="B12" s="64"/>
      <c r="C12" s="64"/>
      <c r="D12" s="286" t="s">
        <v>46</v>
      </c>
      <c r="E12" s="287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2.75" customHeight="1">
      <c r="A13" s="315" t="s">
        <v>557</v>
      </c>
      <c r="B13" s="68"/>
      <c r="C13" s="69"/>
      <c r="D13" s="69"/>
      <c r="E13" s="29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44" t="s">
        <v>31</v>
      </c>
      <c r="B14" s="72" t="s">
        <v>32</v>
      </c>
      <c r="C14" s="73">
        <v>1.0</v>
      </c>
      <c r="D14" s="73">
        <v>1500.0</v>
      </c>
      <c r="E14" s="251">
        <f t="shared" ref="E14:E20" si="1">C14*D14</f>
        <v>1500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44" t="s">
        <v>33</v>
      </c>
      <c r="B15" s="72" t="s">
        <v>32</v>
      </c>
      <c r="C15" s="73">
        <v>1.0</v>
      </c>
      <c r="D15" s="73">
        <v>5000.0</v>
      </c>
      <c r="E15" s="251">
        <f t="shared" si="1"/>
        <v>5000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44" t="s">
        <v>558</v>
      </c>
      <c r="B16" s="72" t="s">
        <v>32</v>
      </c>
      <c r="C16" s="73">
        <v>1.0</v>
      </c>
      <c r="D16" s="73">
        <v>1000.0</v>
      </c>
      <c r="E16" s="251">
        <f t="shared" si="1"/>
        <v>1000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44" t="s">
        <v>559</v>
      </c>
      <c r="B17" s="72" t="s">
        <v>26</v>
      </c>
      <c r="C17" s="73">
        <v>3.0</v>
      </c>
      <c r="D17" s="73">
        <v>100.0</v>
      </c>
      <c r="E17" s="251">
        <f t="shared" si="1"/>
        <v>300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58" t="s">
        <v>39</v>
      </c>
      <c r="B18" s="68"/>
      <c r="C18" s="69"/>
      <c r="D18" s="69"/>
      <c r="E18" s="292">
        <f t="shared" si="1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44" t="s">
        <v>34</v>
      </c>
      <c r="B19" s="72" t="s">
        <v>26</v>
      </c>
      <c r="C19" s="73">
        <v>14.0</v>
      </c>
      <c r="D19" s="73">
        <v>400.0</v>
      </c>
      <c r="E19" s="251">
        <f t="shared" si="1"/>
        <v>5600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44" t="s">
        <v>75</v>
      </c>
      <c r="B20" s="72" t="s">
        <v>32</v>
      </c>
      <c r="C20" s="73">
        <v>8.0</v>
      </c>
      <c r="D20" s="73">
        <v>500.0</v>
      </c>
      <c r="E20" s="251">
        <f t="shared" si="1"/>
        <v>4000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301" t="s">
        <v>321</v>
      </c>
      <c r="B21" s="289"/>
      <c r="C21" s="289"/>
      <c r="D21" s="289"/>
      <c r="E21" s="290">
        <f>SUM(E13:E20)</f>
        <v>17400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7"/>
      <c r="B22" s="7"/>
      <c r="C22" s="7"/>
      <c r="D22" s="7"/>
      <c r="E22" s="21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27.0" customHeight="1">
      <c r="A23" s="229" t="s">
        <v>322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40" t="s">
        <v>323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27.0" customHeight="1">
      <c r="A25" s="229" t="s">
        <v>560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40.5" customHeight="1">
      <c r="A26" s="229" t="s">
        <v>325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28.5" customHeight="1">
      <c r="A27" s="229" t="s">
        <v>326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28.5" customHeight="1">
      <c r="A28" s="229" t="s">
        <v>561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7"/>
      <c r="B29" s="7"/>
      <c r="C29" s="7"/>
      <c r="D29" s="7"/>
      <c r="E29" s="21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219" t="s">
        <v>293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220" t="s">
        <v>175</v>
      </c>
      <c r="B31" s="40" t="s">
        <v>176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221" t="s">
        <v>177</v>
      </c>
      <c r="B32" s="102" t="s">
        <v>178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7"/>
      <c r="B33" s="7"/>
      <c r="C33" s="7"/>
      <c r="D33" s="7"/>
      <c r="E33" s="21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7"/>
      <c r="B34" s="7"/>
      <c r="C34" s="7"/>
      <c r="D34" s="7"/>
      <c r="E34" s="21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7"/>
      <c r="B35" s="7"/>
      <c r="C35" s="7"/>
      <c r="D35" s="7"/>
      <c r="E35" s="21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7"/>
      <c r="B36" s="7"/>
      <c r="C36" s="7"/>
      <c r="D36" s="7"/>
      <c r="E36" s="21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7"/>
      <c r="B37" s="7"/>
      <c r="C37" s="7"/>
      <c r="D37" s="7"/>
      <c r="E37" s="21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7"/>
      <c r="B38" s="7"/>
      <c r="C38" s="7"/>
      <c r="D38" s="7"/>
      <c r="E38" s="2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7"/>
      <c r="B41" s="7"/>
      <c r="C41" s="7"/>
      <c r="D41" s="7"/>
      <c r="E41" s="21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7"/>
      <c r="B42" s="7"/>
      <c r="C42" s="7"/>
      <c r="D42" s="7"/>
      <c r="E42" s="2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30:E30"/>
    <mergeCell ref="B31:E31"/>
    <mergeCell ref="B32:E32"/>
    <mergeCell ref="D11:E11"/>
    <mergeCell ref="A23:E23"/>
    <mergeCell ref="A24:E24"/>
    <mergeCell ref="A25:E25"/>
    <mergeCell ref="A26:E26"/>
    <mergeCell ref="A27:E27"/>
    <mergeCell ref="A28:E28"/>
  </mergeCells>
  <printOptions/>
  <pageMargins bottom="1.0" footer="0.0" header="0.0" left="1.0" right="1.0" top="1.0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/>
  <cols>
    <col customWidth="1" min="1" max="1" width="53.86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562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44639.0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44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99" t="s">
        <v>18</v>
      </c>
      <c r="B11" s="284" t="s">
        <v>46</v>
      </c>
      <c r="C11" s="284" t="s">
        <v>47</v>
      </c>
      <c r="D11" s="285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2.75" customHeight="1">
      <c r="A12" s="233"/>
      <c r="B12" s="64"/>
      <c r="C12" s="64"/>
      <c r="D12" s="286" t="s">
        <v>46</v>
      </c>
      <c r="E12" s="287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5" customHeight="1">
      <c r="A13" s="316" t="s">
        <v>54</v>
      </c>
      <c r="B13" s="317"/>
      <c r="C13" s="317"/>
      <c r="D13" s="317"/>
      <c r="E13" s="31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57" t="s">
        <v>55</v>
      </c>
      <c r="B14" s="83" t="s">
        <v>32</v>
      </c>
      <c r="C14" s="83">
        <v>1.0</v>
      </c>
      <c r="D14" s="83">
        <v>1000.0</v>
      </c>
      <c r="E14" s="242">
        <f t="shared" ref="E14:E18" si="1">C14*D14</f>
        <v>1000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57" t="s">
        <v>57</v>
      </c>
      <c r="B15" s="83" t="s">
        <v>28</v>
      </c>
      <c r="C15" s="83">
        <v>935.0</v>
      </c>
      <c r="D15" s="83">
        <v>110.0</v>
      </c>
      <c r="E15" s="242">
        <f t="shared" si="1"/>
        <v>102850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57" t="s">
        <v>60</v>
      </c>
      <c r="B16" s="83" t="s">
        <v>32</v>
      </c>
      <c r="C16" s="83">
        <v>27.0</v>
      </c>
      <c r="D16" s="83">
        <v>500.0</v>
      </c>
      <c r="E16" s="242">
        <f t="shared" si="1"/>
        <v>13500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57" t="s">
        <v>67</v>
      </c>
      <c r="B17" s="83" t="s">
        <v>32</v>
      </c>
      <c r="C17" s="83">
        <v>1.0</v>
      </c>
      <c r="D17" s="83">
        <v>6000.0</v>
      </c>
      <c r="E17" s="242">
        <f t="shared" si="1"/>
        <v>6000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57" t="s">
        <v>537</v>
      </c>
      <c r="B18" s="83" t="s">
        <v>28</v>
      </c>
      <c r="C18" s="83">
        <v>98.0</v>
      </c>
      <c r="D18" s="83">
        <v>120.0</v>
      </c>
      <c r="E18" s="242">
        <f t="shared" si="1"/>
        <v>11760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319" t="s">
        <v>39</v>
      </c>
      <c r="B19" s="320"/>
      <c r="C19" s="320"/>
      <c r="D19" s="320"/>
      <c r="E19" s="32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82" t="s">
        <v>470</v>
      </c>
      <c r="B20" s="83" t="s">
        <v>26</v>
      </c>
      <c r="C20" s="83">
        <v>45.9</v>
      </c>
      <c r="D20" s="83">
        <v>350.0</v>
      </c>
      <c r="E20" s="242">
        <f t="shared" ref="E20:E22" si="2">C20*D20</f>
        <v>16065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82" t="s">
        <v>563</v>
      </c>
      <c r="B21" s="83" t="s">
        <v>26</v>
      </c>
      <c r="C21" s="83">
        <v>63.0</v>
      </c>
      <c r="D21" s="83">
        <v>300.0</v>
      </c>
      <c r="E21" s="242">
        <f t="shared" si="2"/>
        <v>18900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57"/>
      <c r="B22" s="83"/>
      <c r="C22" s="83"/>
      <c r="D22" s="83"/>
      <c r="E22" s="242">
        <f t="shared" si="2"/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301" t="s">
        <v>321</v>
      </c>
      <c r="B23" s="289"/>
      <c r="C23" s="289"/>
      <c r="D23" s="289"/>
      <c r="E23" s="290">
        <f>SUM(E14:E22)</f>
        <v>170075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7"/>
      <c r="B24" s="7"/>
      <c r="C24" s="7"/>
      <c r="D24" s="7"/>
      <c r="E24" s="21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27.0" customHeight="1">
      <c r="A25" s="229" t="s">
        <v>322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40" t="s">
        <v>323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27.0" customHeight="1">
      <c r="A27" s="229" t="s">
        <v>564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40.5" customHeight="1">
      <c r="A28" s="229" t="s">
        <v>325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28.5" customHeight="1">
      <c r="A29" s="229" t="s">
        <v>326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28.5" customHeight="1">
      <c r="A30" s="229" t="s">
        <v>565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7"/>
      <c r="B31" s="7"/>
      <c r="C31" s="7"/>
      <c r="D31" s="7"/>
      <c r="E31" s="21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219" t="s">
        <v>293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220" t="s">
        <v>175</v>
      </c>
      <c r="B33" s="40" t="s">
        <v>176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221" t="s">
        <v>177</v>
      </c>
      <c r="B34" s="102" t="s">
        <v>178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7"/>
      <c r="B35" s="7"/>
      <c r="C35" s="7"/>
      <c r="D35" s="7"/>
      <c r="E35" s="21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7"/>
      <c r="B36" s="7"/>
      <c r="C36" s="7"/>
      <c r="D36" s="7"/>
      <c r="E36" s="21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7"/>
      <c r="B37" s="7"/>
      <c r="C37" s="7"/>
      <c r="D37" s="7"/>
      <c r="E37" s="21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7"/>
      <c r="B38" s="7"/>
      <c r="C38" s="7"/>
      <c r="D38" s="7"/>
      <c r="E38" s="2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7"/>
      <c r="B41" s="7"/>
      <c r="C41" s="7"/>
      <c r="D41" s="7"/>
      <c r="E41" s="21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7"/>
      <c r="B42" s="7"/>
      <c r="C42" s="7"/>
      <c r="D42" s="7"/>
      <c r="E42" s="2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32:E32"/>
    <mergeCell ref="B33:E33"/>
    <mergeCell ref="B34:E34"/>
    <mergeCell ref="D11:E11"/>
    <mergeCell ref="A25:E25"/>
    <mergeCell ref="A26:E26"/>
    <mergeCell ref="A27:E27"/>
    <mergeCell ref="A28:E28"/>
    <mergeCell ref="A29:E29"/>
    <mergeCell ref="A30:E30"/>
  </mergeCells>
  <printOptions/>
  <pageMargins bottom="1.0" footer="0.0" header="0.0" left="1.0" right="1.0" top="1.0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/>
  <cols>
    <col customWidth="1" min="1" max="1" width="53.86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566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44589.0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44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99" t="s">
        <v>18</v>
      </c>
      <c r="B11" s="284" t="s">
        <v>46</v>
      </c>
      <c r="C11" s="284" t="s">
        <v>47</v>
      </c>
      <c r="D11" s="285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2.75" customHeight="1">
      <c r="A12" s="233"/>
      <c r="B12" s="64"/>
      <c r="C12" s="64"/>
      <c r="D12" s="322" t="s">
        <v>46</v>
      </c>
      <c r="E12" s="323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2.75" customHeight="1">
      <c r="A13" s="314" t="s">
        <v>24</v>
      </c>
      <c r="B13" s="279"/>
      <c r="C13" s="279"/>
      <c r="D13" s="279"/>
      <c r="E13" s="281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57" t="s">
        <v>49</v>
      </c>
      <c r="B14" s="83" t="s">
        <v>26</v>
      </c>
      <c r="C14" s="83">
        <v>25.5</v>
      </c>
      <c r="D14" s="83">
        <v>950.0</v>
      </c>
      <c r="E14" s="242">
        <f t="shared" ref="E14:E15" si="1">C14*D14</f>
        <v>24225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57" t="s">
        <v>553</v>
      </c>
      <c r="B15" s="83" t="s">
        <v>32</v>
      </c>
      <c r="C15" s="83">
        <v>4.0</v>
      </c>
      <c r="D15" s="83">
        <v>500.0</v>
      </c>
      <c r="E15" s="242">
        <f t="shared" si="1"/>
        <v>2000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301" t="s">
        <v>321</v>
      </c>
      <c r="B16" s="289"/>
      <c r="C16" s="289"/>
      <c r="D16" s="289"/>
      <c r="E16" s="290">
        <f>SUM(E13:E15)</f>
        <v>26225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7"/>
      <c r="B17" s="7"/>
      <c r="C17" s="7"/>
      <c r="D17" s="7"/>
      <c r="E17" s="21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27.0" customHeight="1">
      <c r="A18" s="229" t="s">
        <v>322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40" t="s">
        <v>323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27.0" customHeight="1">
      <c r="A20" s="229" t="s">
        <v>567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40.5" customHeight="1">
      <c r="A21" s="229" t="s">
        <v>325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28.5" customHeight="1">
      <c r="A22" s="229" t="s">
        <v>326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28.5" customHeight="1">
      <c r="A23" s="229" t="s">
        <v>568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7"/>
      <c r="B24" s="7"/>
      <c r="C24" s="7"/>
      <c r="D24" s="7"/>
      <c r="E24" s="21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19" t="s">
        <v>293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20" t="s">
        <v>175</v>
      </c>
      <c r="B26" s="40" t="s">
        <v>176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21" t="s">
        <v>177</v>
      </c>
      <c r="B27" s="102" t="s">
        <v>178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7"/>
      <c r="B28" s="7"/>
      <c r="C28" s="7"/>
      <c r="D28" s="7"/>
      <c r="E28" s="21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7"/>
      <c r="B29" s="7"/>
      <c r="C29" s="7"/>
      <c r="D29" s="7"/>
      <c r="E29" s="21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7"/>
      <c r="B30" s="7"/>
      <c r="C30" s="7"/>
      <c r="D30" s="7"/>
      <c r="E30" s="21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7"/>
      <c r="B31" s="7"/>
      <c r="C31" s="7"/>
      <c r="D31" s="7"/>
      <c r="E31" s="21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7"/>
      <c r="B32" s="7"/>
      <c r="C32" s="7"/>
      <c r="D32" s="7"/>
      <c r="E32" s="21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7"/>
      <c r="B33" s="7"/>
      <c r="C33" s="7"/>
      <c r="D33" s="7"/>
      <c r="E33" s="21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7"/>
      <c r="B34" s="7"/>
      <c r="C34" s="7"/>
      <c r="D34" s="7"/>
      <c r="E34" s="21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7"/>
      <c r="B35" s="7"/>
      <c r="C35" s="7"/>
      <c r="D35" s="7"/>
      <c r="E35" s="21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7"/>
      <c r="B36" s="7"/>
      <c r="C36" s="7"/>
      <c r="D36" s="7"/>
      <c r="E36" s="21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7"/>
      <c r="B37" s="7"/>
      <c r="C37" s="7"/>
      <c r="D37" s="7"/>
      <c r="E37" s="21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7"/>
      <c r="B38" s="7"/>
      <c r="C38" s="7"/>
      <c r="D38" s="7"/>
      <c r="E38" s="2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7"/>
      <c r="B39" s="7"/>
      <c r="C39" s="7"/>
      <c r="D39" s="7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7"/>
      <c r="B41" s="7"/>
      <c r="C41" s="7"/>
      <c r="D41" s="7"/>
      <c r="E41" s="21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7"/>
      <c r="B42" s="7"/>
      <c r="C42" s="7"/>
      <c r="D42" s="7"/>
      <c r="E42" s="2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7"/>
      <c r="B43" s="7"/>
      <c r="C43" s="7"/>
      <c r="D43" s="7"/>
      <c r="E43" s="21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25:E25"/>
    <mergeCell ref="B26:E26"/>
    <mergeCell ref="B27:E27"/>
    <mergeCell ref="D11:E11"/>
    <mergeCell ref="A18:E18"/>
    <mergeCell ref="A19:E19"/>
    <mergeCell ref="A20:E20"/>
    <mergeCell ref="A21:E21"/>
    <mergeCell ref="A22:E22"/>
    <mergeCell ref="A23:E23"/>
  </mergeCells>
  <printOptions/>
  <pageMargins bottom="1.0" footer="0.0" header="0.0" left="1.0" right="1.0" top="1.0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/>
  <cols>
    <col customWidth="1" min="1" max="1" width="53.86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569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44578.0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144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99" t="s">
        <v>18</v>
      </c>
      <c r="B11" s="284" t="s">
        <v>46</v>
      </c>
      <c r="C11" s="284" t="s">
        <v>47</v>
      </c>
      <c r="D11" s="285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2.75" customHeight="1">
      <c r="A12" s="233"/>
      <c r="B12" s="64"/>
      <c r="C12" s="64"/>
      <c r="D12" s="286" t="s">
        <v>46</v>
      </c>
      <c r="E12" s="287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2.75" customHeight="1">
      <c r="A13" s="324" t="s">
        <v>24</v>
      </c>
      <c r="B13" s="68"/>
      <c r="C13" s="69"/>
      <c r="D13" s="69"/>
      <c r="E13" s="69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2.75" customHeight="1">
      <c r="A14" s="257" t="s">
        <v>25</v>
      </c>
      <c r="B14" s="72" t="s">
        <v>26</v>
      </c>
      <c r="C14" s="73">
        <v>50.0</v>
      </c>
      <c r="D14" s="73">
        <v>100.0</v>
      </c>
      <c r="E14" s="73">
        <f t="shared" ref="E14:E16" si="1">C14*D14</f>
        <v>5000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2.75" customHeight="1">
      <c r="A15" s="257" t="s">
        <v>27</v>
      </c>
      <c r="B15" s="72" t="s">
        <v>28</v>
      </c>
      <c r="C15" s="73">
        <v>62.0</v>
      </c>
      <c r="D15" s="73">
        <v>80.0</v>
      </c>
      <c r="E15" s="73">
        <f t="shared" si="1"/>
        <v>4960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57" t="s">
        <v>29</v>
      </c>
      <c r="B16" s="72" t="s">
        <v>26</v>
      </c>
      <c r="C16" s="73">
        <v>7.3</v>
      </c>
      <c r="D16" s="73">
        <v>350.0</v>
      </c>
      <c r="E16" s="73">
        <f t="shared" si="1"/>
        <v>2555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314" t="s">
        <v>30</v>
      </c>
      <c r="B17" s="68"/>
      <c r="C17" s="69"/>
      <c r="D17" s="69"/>
      <c r="E17" s="6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57" t="s">
        <v>570</v>
      </c>
      <c r="B18" s="72" t="s">
        <v>387</v>
      </c>
      <c r="C18" s="73">
        <v>2.0</v>
      </c>
      <c r="D18" s="73">
        <v>300.0</v>
      </c>
      <c r="E18" s="73">
        <f t="shared" ref="E18:E24" si="2">C18*D18</f>
        <v>600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57" t="s">
        <v>571</v>
      </c>
      <c r="B19" s="72" t="s">
        <v>28</v>
      </c>
      <c r="C19" s="73">
        <v>7.5</v>
      </c>
      <c r="D19" s="73">
        <v>400.0</v>
      </c>
      <c r="E19" s="73">
        <f t="shared" si="2"/>
        <v>3000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57" t="s">
        <v>572</v>
      </c>
      <c r="B20" s="72" t="s">
        <v>26</v>
      </c>
      <c r="C20" s="73">
        <v>13.0</v>
      </c>
      <c r="D20" s="73">
        <v>550.0</v>
      </c>
      <c r="E20" s="73">
        <f t="shared" si="2"/>
        <v>7150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57" t="s">
        <v>34</v>
      </c>
      <c r="B21" s="72" t="s">
        <v>26</v>
      </c>
      <c r="C21" s="73">
        <v>12.0</v>
      </c>
      <c r="D21" s="73">
        <v>400.0</v>
      </c>
      <c r="E21" s="73">
        <f t="shared" si="2"/>
        <v>4800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57" t="s">
        <v>37</v>
      </c>
      <c r="B22" s="72" t="s">
        <v>26</v>
      </c>
      <c r="C22" s="73">
        <v>16.0</v>
      </c>
      <c r="D22" s="73">
        <v>250.0</v>
      </c>
      <c r="E22" s="73">
        <f t="shared" si="2"/>
        <v>4000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57" t="s">
        <v>573</v>
      </c>
      <c r="B23" s="72" t="s">
        <v>26</v>
      </c>
      <c r="C23" s="73">
        <v>188.0</v>
      </c>
      <c r="D23" s="73">
        <v>120.0</v>
      </c>
      <c r="E23" s="73">
        <f t="shared" si="2"/>
        <v>22560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57" t="s">
        <v>574</v>
      </c>
      <c r="B24" s="72" t="s">
        <v>26</v>
      </c>
      <c r="C24" s="73">
        <v>4.0</v>
      </c>
      <c r="D24" s="73">
        <v>300.0</v>
      </c>
      <c r="E24" s="73">
        <f t="shared" si="2"/>
        <v>1200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314" t="s">
        <v>39</v>
      </c>
      <c r="B25" s="68"/>
      <c r="C25" s="69"/>
      <c r="D25" s="69"/>
      <c r="E25" s="69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57" t="s">
        <v>575</v>
      </c>
      <c r="B26" s="72" t="s">
        <v>32</v>
      </c>
      <c r="C26" s="73">
        <v>1.0</v>
      </c>
      <c r="D26" s="73">
        <v>500.0</v>
      </c>
      <c r="E26" s="73">
        <f t="shared" ref="E26:E31" si="3">C26*D26</f>
        <v>500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57" t="s">
        <v>576</v>
      </c>
      <c r="B27" s="72" t="s">
        <v>32</v>
      </c>
      <c r="C27" s="73">
        <v>1.0</v>
      </c>
      <c r="D27" s="73">
        <v>500.0</v>
      </c>
      <c r="E27" s="73">
        <f t="shared" si="3"/>
        <v>500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257" t="s">
        <v>43</v>
      </c>
      <c r="B28" s="72" t="s">
        <v>32</v>
      </c>
      <c r="C28" s="73">
        <v>1.0</v>
      </c>
      <c r="D28" s="73">
        <v>500.0</v>
      </c>
      <c r="E28" s="73">
        <f t="shared" si="3"/>
        <v>500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325" t="s">
        <v>153</v>
      </c>
      <c r="B29" s="83" t="s">
        <v>320</v>
      </c>
      <c r="C29" s="83">
        <v>1.0</v>
      </c>
      <c r="D29" s="83">
        <v>1000.0</v>
      </c>
      <c r="E29" s="83">
        <f t="shared" si="3"/>
        <v>1000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326" t="s">
        <v>577</v>
      </c>
      <c r="B30" s="83" t="s">
        <v>320</v>
      </c>
      <c r="C30" s="83">
        <v>1.0</v>
      </c>
      <c r="D30" s="83">
        <v>1200.0</v>
      </c>
      <c r="E30" s="83">
        <f t="shared" si="3"/>
        <v>1200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326" t="s">
        <v>578</v>
      </c>
      <c r="B31" s="60" t="s">
        <v>32</v>
      </c>
      <c r="C31" s="60">
        <v>2.0</v>
      </c>
      <c r="D31" s="60">
        <v>100.0</v>
      </c>
      <c r="E31" s="83">
        <f t="shared" si="3"/>
        <v>200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301" t="s">
        <v>321</v>
      </c>
      <c r="B32" s="289"/>
      <c r="C32" s="289"/>
      <c r="D32" s="289"/>
      <c r="E32" s="290">
        <f>SUM(E13:E31)</f>
        <v>59725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7"/>
      <c r="B33" s="7"/>
      <c r="C33" s="7"/>
      <c r="D33" s="7"/>
      <c r="E33" s="21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27.0" customHeight="1">
      <c r="A34" s="229" t="s">
        <v>322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40" t="s">
        <v>323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27.0" customHeight="1">
      <c r="A36" s="229" t="s">
        <v>579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40.5" customHeight="1">
      <c r="A37" s="229" t="s">
        <v>325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28.5" customHeight="1">
      <c r="A38" s="229" t="s">
        <v>326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28.5" customHeight="1">
      <c r="A39" s="229" t="s">
        <v>580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7"/>
      <c r="B40" s="7"/>
      <c r="C40" s="7"/>
      <c r="D40" s="7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219" t="s">
        <v>293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220" t="s">
        <v>175</v>
      </c>
      <c r="B42" s="40" t="s">
        <v>176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221" t="s">
        <v>177</v>
      </c>
      <c r="B43" s="102" t="s">
        <v>178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7"/>
      <c r="B45" s="7"/>
      <c r="C45" s="7"/>
      <c r="D45" s="7"/>
      <c r="E45" s="21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7"/>
      <c r="B46" s="7"/>
      <c r="C46" s="7"/>
      <c r="D46" s="7"/>
      <c r="E46" s="2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2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2.75" customHeight="1">
      <c r="A238" s="7"/>
      <c r="B238" s="7"/>
      <c r="C238" s="7"/>
      <c r="D238" s="7"/>
      <c r="E238" s="21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2.75" customHeight="1">
      <c r="A239" s="7"/>
      <c r="B239" s="7"/>
      <c r="C239" s="7"/>
      <c r="D239" s="7"/>
      <c r="E239" s="21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ht="12.75" customHeight="1">
      <c r="A240" s="7"/>
      <c r="B240" s="7"/>
      <c r="C240" s="7"/>
      <c r="D240" s="7"/>
      <c r="E240" s="21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ht="12.75" customHeight="1">
      <c r="A241" s="7"/>
      <c r="B241" s="7"/>
      <c r="C241" s="7"/>
      <c r="D241" s="7"/>
      <c r="E241" s="21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ht="12.75" customHeight="1">
      <c r="A242" s="7"/>
      <c r="B242" s="7"/>
      <c r="C242" s="7"/>
      <c r="D242" s="7"/>
      <c r="E242" s="21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2.75" customHeight="1">
      <c r="A243" s="7"/>
      <c r="B243" s="7"/>
      <c r="C243" s="7"/>
      <c r="D243" s="7"/>
      <c r="E243" s="21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41:E41"/>
    <mergeCell ref="B42:E42"/>
    <mergeCell ref="B43:E43"/>
    <mergeCell ref="D11:E11"/>
    <mergeCell ref="A34:E34"/>
    <mergeCell ref="A35:E35"/>
    <mergeCell ref="A36:E36"/>
    <mergeCell ref="A37:E37"/>
    <mergeCell ref="A38:E38"/>
    <mergeCell ref="A39:E39"/>
  </mergeCells>
  <printOptions/>
  <pageMargins bottom="1.0" footer="0.0" header="0.0" left="1.0" right="1.0" top="1.0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min="1" max="1" width="44.71"/>
    <col customWidth="1" min="2" max="5" width="9.14"/>
    <col customWidth="1" min="6" max="6" width="1.29"/>
    <col customWidth="1" min="7" max="22" width="8.71"/>
  </cols>
  <sheetData>
    <row r="1">
      <c r="A1" s="184"/>
      <c r="B1" s="184"/>
      <c r="C1" s="184"/>
      <c r="D1" s="184"/>
      <c r="E1" s="50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</row>
    <row r="2">
      <c r="A2" s="50" t="s">
        <v>581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</row>
    <row r="3">
      <c r="A3" s="327" t="s">
        <v>582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>
      <c r="A4" s="328" t="s">
        <v>583</v>
      </c>
      <c r="B4" s="227"/>
      <c r="C4" s="227"/>
      <c r="D4" s="227"/>
      <c r="E4" s="227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5" ht="8.25" customHeight="1">
      <c r="A5" s="184"/>
      <c r="B5" s="184"/>
      <c r="C5" s="184"/>
      <c r="D5" s="184"/>
      <c r="E5" s="50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</row>
    <row r="6">
      <c r="A6" s="184" t="s">
        <v>584</v>
      </c>
      <c r="B6" s="329" t="s">
        <v>585</v>
      </c>
      <c r="C6" s="227"/>
      <c r="D6" s="330"/>
      <c r="E6" s="227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</row>
    <row r="7" ht="6.0" customHeight="1">
      <c r="A7" s="184"/>
      <c r="B7" s="184"/>
      <c r="C7" s="184"/>
      <c r="D7" s="184"/>
      <c r="E7" s="50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</row>
    <row r="8" ht="140.25" customHeight="1">
      <c r="A8" s="331" t="s">
        <v>586</v>
      </c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</row>
    <row r="9" ht="35.25" customHeight="1">
      <c r="A9" s="332" t="s">
        <v>587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</row>
    <row r="10" ht="15.0" customHeight="1">
      <c r="A10" s="184"/>
      <c r="B10" s="184"/>
      <c r="C10" s="184"/>
      <c r="D10" s="184"/>
      <c r="E10" s="50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</row>
    <row r="11" ht="15.0" customHeight="1">
      <c r="A11" s="184"/>
      <c r="B11" s="184"/>
      <c r="C11" s="184"/>
      <c r="D11" s="184"/>
      <c r="E11" s="50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</row>
    <row r="12" ht="15.0" customHeight="1">
      <c r="A12" s="184"/>
      <c r="B12" s="184"/>
      <c r="C12" s="184"/>
      <c r="D12" s="184"/>
      <c r="E12" s="50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</row>
    <row r="13" ht="15.0" customHeight="1">
      <c r="A13" s="184"/>
      <c r="B13" s="184"/>
      <c r="C13" s="184"/>
      <c r="D13" s="184"/>
      <c r="E13" s="50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</row>
    <row r="14" ht="15.0" customHeight="1">
      <c r="A14" s="184"/>
      <c r="B14" s="184"/>
      <c r="C14" s="184"/>
      <c r="D14" s="184"/>
      <c r="E14" s="50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</row>
    <row r="15" ht="15.0" customHeight="1">
      <c r="A15" s="184"/>
      <c r="B15" s="184"/>
      <c r="C15" s="184"/>
      <c r="D15" s="184"/>
      <c r="E15" s="5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</row>
    <row r="16" ht="15.0" customHeight="1">
      <c r="A16" s="333" t="s">
        <v>588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</row>
    <row r="17" ht="15.0" customHeight="1">
      <c r="A17" s="334" t="s">
        <v>589</v>
      </c>
      <c r="B17" s="333"/>
      <c r="C17" s="333"/>
      <c r="D17" s="333"/>
      <c r="E17" s="333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</row>
    <row r="18">
      <c r="A18" s="7"/>
      <c r="B18" s="7"/>
      <c r="C18" s="7"/>
      <c r="D18" s="7"/>
      <c r="E18" s="219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</row>
    <row r="19">
      <c r="A19" s="219" t="s">
        <v>293</v>
      </c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</row>
    <row r="20">
      <c r="A20" s="220" t="s">
        <v>175</v>
      </c>
      <c r="B20" s="40" t="s">
        <v>176</v>
      </c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</row>
    <row r="21" ht="15.75" customHeight="1">
      <c r="A21" s="221" t="s">
        <v>177</v>
      </c>
      <c r="B21" s="102" t="s">
        <v>178</v>
      </c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</row>
    <row r="22" ht="15.75" customHeight="1">
      <c r="A22" s="184"/>
      <c r="B22" s="184"/>
      <c r="C22" s="184"/>
      <c r="D22" s="184"/>
      <c r="E22" s="5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</row>
    <row r="23" ht="15.75" customHeight="1">
      <c r="A23" s="184"/>
      <c r="B23" s="184"/>
      <c r="C23" s="184"/>
      <c r="D23" s="184"/>
      <c r="E23" s="50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</row>
    <row r="24" ht="15.75" customHeight="1">
      <c r="A24" s="184"/>
      <c r="B24" s="184"/>
      <c r="C24" s="184"/>
      <c r="D24" s="184"/>
      <c r="E24" s="5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</row>
    <row r="25" ht="15.75" customHeight="1">
      <c r="A25" s="184"/>
      <c r="B25" s="184"/>
      <c r="C25" s="184"/>
      <c r="D25" s="184"/>
      <c r="E25" s="50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ht="15.75" customHeight="1">
      <c r="A26" s="184"/>
      <c r="B26" s="184"/>
      <c r="C26" s="184"/>
      <c r="D26" s="184"/>
      <c r="E26" s="50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ht="15.75" customHeight="1">
      <c r="A27" s="184"/>
      <c r="B27" s="184"/>
      <c r="C27" s="184"/>
      <c r="D27" s="184"/>
      <c r="E27" s="5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</row>
    <row r="28" ht="15.75" customHeight="1">
      <c r="A28" s="184"/>
      <c r="B28" s="184"/>
      <c r="C28" s="184"/>
      <c r="D28" s="184"/>
      <c r="E28" s="50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</row>
    <row r="29" ht="15.75" customHeight="1">
      <c r="A29" s="184"/>
      <c r="B29" s="184"/>
      <c r="C29" s="184"/>
      <c r="D29" s="184"/>
      <c r="E29" s="50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</row>
    <row r="30" ht="15.75" customHeight="1">
      <c r="A30" s="184"/>
      <c r="B30" s="184"/>
      <c r="C30" s="184"/>
      <c r="D30" s="184"/>
      <c r="E30" s="5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</row>
    <row r="31" ht="15.75" customHeight="1">
      <c r="A31" s="184"/>
      <c r="B31" s="184"/>
      <c r="C31" s="184"/>
      <c r="D31" s="184"/>
      <c r="E31" s="50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</row>
    <row r="32" ht="15.75" customHeight="1">
      <c r="A32" s="184"/>
      <c r="B32" s="184"/>
      <c r="C32" s="184"/>
      <c r="D32" s="184"/>
      <c r="E32" s="5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</row>
    <row r="33" ht="15.75" customHeight="1">
      <c r="A33" s="184"/>
      <c r="B33" s="184"/>
      <c r="C33" s="184"/>
      <c r="D33" s="184"/>
      <c r="E33" s="50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</row>
    <row r="34" ht="15.75" customHeight="1">
      <c r="A34" s="184"/>
      <c r="B34" s="184"/>
      <c r="C34" s="184"/>
      <c r="D34" s="184"/>
      <c r="E34" s="5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</row>
    <row r="35" ht="15.75" customHeight="1">
      <c r="A35" s="184"/>
      <c r="B35" s="184"/>
      <c r="C35" s="184"/>
      <c r="D35" s="184"/>
      <c r="E35" s="50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</row>
    <row r="36" ht="15.75" customHeight="1">
      <c r="A36" s="184"/>
      <c r="B36" s="184"/>
      <c r="C36" s="184"/>
      <c r="D36" s="184"/>
      <c r="E36" s="5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</row>
    <row r="37" ht="15.75" customHeight="1">
      <c r="A37" s="184"/>
      <c r="B37" s="184"/>
      <c r="C37" s="184"/>
      <c r="D37" s="184"/>
      <c r="E37" s="50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</row>
    <row r="38" ht="15.75" customHeight="1">
      <c r="A38" s="184"/>
      <c r="B38" s="184"/>
      <c r="C38" s="184"/>
      <c r="D38" s="184"/>
      <c r="E38" s="5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</row>
    <row r="39" ht="15.75" customHeight="1">
      <c r="A39" s="184"/>
      <c r="B39" s="184"/>
      <c r="C39" s="184"/>
      <c r="D39" s="184"/>
      <c r="E39" s="50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</row>
    <row r="40" ht="15.75" customHeight="1">
      <c r="A40" s="184"/>
      <c r="B40" s="184"/>
      <c r="C40" s="184"/>
      <c r="D40" s="184"/>
      <c r="E40" s="5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</row>
    <row r="41" ht="15.75" customHeight="1">
      <c r="A41" s="184"/>
      <c r="B41" s="184"/>
      <c r="C41" s="184"/>
      <c r="D41" s="184"/>
      <c r="E41" s="50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</row>
    <row r="42" ht="15.75" customHeight="1">
      <c r="A42" s="184"/>
      <c r="B42" s="184"/>
      <c r="C42" s="184"/>
      <c r="D42" s="184"/>
      <c r="E42" s="5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</row>
    <row r="43" ht="15.75" customHeight="1">
      <c r="A43" s="184"/>
      <c r="B43" s="184"/>
      <c r="C43" s="184"/>
      <c r="D43" s="184"/>
      <c r="E43" s="50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</row>
    <row r="44" ht="15.75" customHeight="1">
      <c r="A44" s="184"/>
      <c r="B44" s="184"/>
      <c r="C44" s="184"/>
      <c r="D44" s="184"/>
      <c r="E44" s="50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</row>
    <row r="45" ht="15.75" customHeight="1">
      <c r="A45" s="184"/>
      <c r="B45" s="184"/>
      <c r="C45" s="184"/>
      <c r="D45" s="184"/>
      <c r="E45" s="50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</row>
    <row r="46" ht="15.75" customHeight="1">
      <c r="A46" s="184"/>
      <c r="B46" s="184"/>
      <c r="C46" s="184"/>
      <c r="D46" s="184"/>
      <c r="E46" s="50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</row>
    <row r="47" ht="15.75" customHeight="1">
      <c r="A47" s="184"/>
      <c r="B47" s="184"/>
      <c r="C47" s="184"/>
      <c r="D47" s="184"/>
      <c r="E47" s="50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</row>
    <row r="48" ht="15.75" customHeight="1">
      <c r="A48" s="184"/>
      <c r="B48" s="184"/>
      <c r="C48" s="184"/>
      <c r="D48" s="184"/>
      <c r="E48" s="50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</row>
    <row r="49" ht="15.75" customHeight="1">
      <c r="A49" s="184"/>
      <c r="B49" s="184"/>
      <c r="C49" s="184"/>
      <c r="D49" s="184"/>
      <c r="E49" s="50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</row>
    <row r="50" ht="15.75" customHeight="1">
      <c r="A50" s="184"/>
      <c r="B50" s="184"/>
      <c r="C50" s="184"/>
      <c r="D50" s="184"/>
      <c r="E50" s="50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</row>
    <row r="51" ht="15.75" customHeight="1">
      <c r="A51" s="184"/>
      <c r="B51" s="184"/>
      <c r="C51" s="184"/>
      <c r="D51" s="184"/>
      <c r="E51" s="50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</row>
    <row r="52" ht="15.75" customHeight="1">
      <c r="A52" s="184"/>
      <c r="B52" s="184"/>
      <c r="C52" s="184"/>
      <c r="D52" s="184"/>
      <c r="E52" s="50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</row>
    <row r="53" ht="15.75" customHeight="1">
      <c r="A53" s="184"/>
      <c r="B53" s="184"/>
      <c r="C53" s="184"/>
      <c r="D53" s="184"/>
      <c r="E53" s="50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</row>
    <row r="54" ht="15.75" customHeight="1">
      <c r="A54" s="184"/>
      <c r="B54" s="184"/>
      <c r="C54" s="184"/>
      <c r="D54" s="184"/>
      <c r="E54" s="50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</row>
    <row r="55" ht="15.75" customHeight="1">
      <c r="A55" s="184"/>
      <c r="B55" s="184"/>
      <c r="C55" s="184"/>
      <c r="D55" s="184"/>
      <c r="E55" s="50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  <row r="56" ht="15.75" customHeight="1">
      <c r="A56" s="184"/>
      <c r="B56" s="184"/>
      <c r="C56" s="184"/>
      <c r="D56" s="184"/>
      <c r="E56" s="50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</row>
    <row r="57" ht="15.75" customHeight="1">
      <c r="A57" s="184"/>
      <c r="B57" s="184"/>
      <c r="C57" s="184"/>
      <c r="D57" s="184"/>
      <c r="E57" s="50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</row>
    <row r="58" ht="15.75" customHeight="1">
      <c r="A58" s="184"/>
      <c r="B58" s="184"/>
      <c r="C58" s="184"/>
      <c r="D58" s="184"/>
      <c r="E58" s="50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</row>
    <row r="59" ht="15.75" customHeight="1">
      <c r="A59" s="184"/>
      <c r="B59" s="184"/>
      <c r="C59" s="184"/>
      <c r="D59" s="184"/>
      <c r="E59" s="50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</row>
    <row r="60" ht="15.75" customHeight="1">
      <c r="A60" s="184"/>
      <c r="B60" s="184"/>
      <c r="C60" s="184"/>
      <c r="D60" s="184"/>
      <c r="E60" s="50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</row>
    <row r="61" ht="15.75" customHeight="1">
      <c r="A61" s="184"/>
      <c r="B61" s="184"/>
      <c r="C61" s="184"/>
      <c r="D61" s="184"/>
      <c r="E61" s="50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</row>
    <row r="62" ht="15.75" customHeight="1">
      <c r="A62" s="184"/>
      <c r="B62" s="184"/>
      <c r="C62" s="184"/>
      <c r="D62" s="184"/>
      <c r="E62" s="50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</row>
    <row r="63" ht="15.75" customHeight="1">
      <c r="A63" s="184"/>
      <c r="B63" s="184"/>
      <c r="C63" s="184"/>
      <c r="D63" s="184"/>
      <c r="E63" s="50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</row>
    <row r="64" ht="15.75" customHeight="1">
      <c r="A64" s="184"/>
      <c r="B64" s="184"/>
      <c r="C64" s="184"/>
      <c r="D64" s="184"/>
      <c r="E64" s="50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</row>
    <row r="65" ht="15.75" customHeight="1">
      <c r="A65" s="184"/>
      <c r="B65" s="184"/>
      <c r="C65" s="184"/>
      <c r="D65" s="184"/>
      <c r="E65" s="50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</row>
    <row r="66" ht="15.75" customHeight="1">
      <c r="A66" s="184"/>
      <c r="B66" s="184"/>
      <c r="C66" s="184"/>
      <c r="D66" s="184"/>
      <c r="E66" s="50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</row>
    <row r="67" ht="15.75" customHeight="1">
      <c r="A67" s="184"/>
      <c r="B67" s="184"/>
      <c r="C67" s="184"/>
      <c r="D67" s="184"/>
      <c r="E67" s="50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</row>
    <row r="68" ht="15.75" customHeight="1">
      <c r="A68" s="184"/>
      <c r="B68" s="184"/>
      <c r="C68" s="184"/>
      <c r="D68" s="184"/>
      <c r="E68" s="50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</row>
    <row r="69" ht="15.75" customHeight="1">
      <c r="A69" s="184"/>
      <c r="B69" s="184"/>
      <c r="C69" s="184"/>
      <c r="D69" s="184"/>
      <c r="E69" s="50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</row>
    <row r="70" ht="15.75" customHeight="1">
      <c r="A70" s="184"/>
      <c r="B70" s="184"/>
      <c r="C70" s="184"/>
      <c r="D70" s="184"/>
      <c r="E70" s="50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</row>
    <row r="71" ht="15.75" customHeight="1">
      <c r="A71" s="184"/>
      <c r="B71" s="184"/>
      <c r="C71" s="184"/>
      <c r="D71" s="184"/>
      <c r="E71" s="50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</row>
    <row r="72" ht="15.75" customHeight="1">
      <c r="A72" s="184"/>
      <c r="B72" s="184"/>
      <c r="C72" s="184"/>
      <c r="D72" s="184"/>
      <c r="E72" s="50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</row>
    <row r="73" ht="15.75" customHeight="1">
      <c r="A73" s="184"/>
      <c r="B73" s="184"/>
      <c r="C73" s="184"/>
      <c r="D73" s="184"/>
      <c r="E73" s="50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</row>
    <row r="74" ht="15.75" customHeight="1">
      <c r="A74" s="184"/>
      <c r="B74" s="184"/>
      <c r="C74" s="184"/>
      <c r="D74" s="184"/>
      <c r="E74" s="50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</row>
    <row r="75" ht="15.75" customHeight="1">
      <c r="A75" s="184"/>
      <c r="B75" s="184"/>
      <c r="C75" s="184"/>
      <c r="D75" s="184"/>
      <c r="E75" s="50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</row>
    <row r="76" ht="15.75" customHeight="1">
      <c r="A76" s="184"/>
      <c r="B76" s="184"/>
      <c r="C76" s="184"/>
      <c r="D76" s="184"/>
      <c r="E76" s="50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</row>
    <row r="77" ht="15.75" customHeight="1">
      <c r="A77" s="184"/>
      <c r="B77" s="184"/>
      <c r="C77" s="184"/>
      <c r="D77" s="184"/>
      <c r="E77" s="50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</row>
    <row r="78" ht="15.75" customHeight="1">
      <c r="A78" s="184"/>
      <c r="B78" s="184"/>
      <c r="C78" s="184"/>
      <c r="D78" s="184"/>
      <c r="E78" s="50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</row>
    <row r="79" ht="15.75" customHeight="1">
      <c r="A79" s="184"/>
      <c r="B79" s="184"/>
      <c r="C79" s="184"/>
      <c r="D79" s="184"/>
      <c r="E79" s="50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</row>
    <row r="80" ht="15.75" customHeight="1">
      <c r="A80" s="184"/>
      <c r="B80" s="184"/>
      <c r="C80" s="184"/>
      <c r="D80" s="184"/>
      <c r="E80" s="50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</row>
    <row r="81" ht="15.75" customHeight="1">
      <c r="A81" s="184"/>
      <c r="B81" s="184"/>
      <c r="C81" s="184"/>
      <c r="D81" s="184"/>
      <c r="E81" s="50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</row>
    <row r="82" ht="15.75" customHeight="1">
      <c r="A82" s="184"/>
      <c r="B82" s="184"/>
      <c r="C82" s="184"/>
      <c r="D82" s="184"/>
      <c r="E82" s="50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</row>
    <row r="83" ht="15.75" customHeight="1">
      <c r="A83" s="184"/>
      <c r="B83" s="184"/>
      <c r="C83" s="184"/>
      <c r="D83" s="184"/>
      <c r="E83" s="50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</row>
    <row r="84" ht="15.75" customHeight="1">
      <c r="A84" s="184"/>
      <c r="B84" s="184"/>
      <c r="C84" s="184"/>
      <c r="D84" s="184"/>
      <c r="E84" s="50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</row>
    <row r="85" ht="15.75" customHeight="1">
      <c r="A85" s="184"/>
      <c r="B85" s="184"/>
      <c r="C85" s="184"/>
      <c r="D85" s="184"/>
      <c r="E85" s="50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</row>
    <row r="86" ht="15.75" customHeight="1">
      <c r="A86" s="184"/>
      <c r="B86" s="184"/>
      <c r="C86" s="184"/>
      <c r="D86" s="184"/>
      <c r="E86" s="50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</row>
    <row r="87" ht="15.75" customHeight="1">
      <c r="A87" s="184"/>
      <c r="B87" s="184"/>
      <c r="C87" s="184"/>
      <c r="D87" s="184"/>
      <c r="E87" s="50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</row>
    <row r="88" ht="15.75" customHeight="1">
      <c r="A88" s="184"/>
      <c r="B88" s="184"/>
      <c r="C88" s="184"/>
      <c r="D88" s="184"/>
      <c r="E88" s="50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</row>
    <row r="89" ht="15.75" customHeight="1">
      <c r="A89" s="184"/>
      <c r="B89" s="184"/>
      <c r="C89" s="184"/>
      <c r="D89" s="184"/>
      <c r="E89" s="50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</row>
    <row r="90" ht="15.75" customHeight="1">
      <c r="A90" s="184"/>
      <c r="B90" s="184"/>
      <c r="C90" s="184"/>
      <c r="D90" s="184"/>
      <c r="E90" s="50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</row>
    <row r="91" ht="15.75" customHeight="1">
      <c r="A91" s="184"/>
      <c r="B91" s="184"/>
      <c r="C91" s="184"/>
      <c r="D91" s="184"/>
      <c r="E91" s="50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</row>
    <row r="92" ht="15.75" customHeight="1">
      <c r="A92" s="184"/>
      <c r="B92" s="184"/>
      <c r="C92" s="184"/>
      <c r="D92" s="184"/>
      <c r="E92" s="50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</row>
    <row r="93" ht="15.75" customHeight="1">
      <c r="A93" s="184"/>
      <c r="B93" s="184"/>
      <c r="C93" s="184"/>
      <c r="D93" s="184"/>
      <c r="E93" s="50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</row>
    <row r="94" ht="15.75" customHeight="1">
      <c r="A94" s="184"/>
      <c r="B94" s="184"/>
      <c r="C94" s="184"/>
      <c r="D94" s="184"/>
      <c r="E94" s="50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</row>
    <row r="95" ht="15.75" customHeight="1">
      <c r="A95" s="184"/>
      <c r="B95" s="184"/>
      <c r="C95" s="184"/>
      <c r="D95" s="184"/>
      <c r="E95" s="50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</row>
    <row r="96" ht="15.75" customHeight="1">
      <c r="A96" s="184"/>
      <c r="B96" s="184"/>
      <c r="C96" s="184"/>
      <c r="D96" s="184"/>
      <c r="E96" s="50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</row>
    <row r="97" ht="15.75" customHeight="1">
      <c r="A97" s="184"/>
      <c r="B97" s="184"/>
      <c r="C97" s="184"/>
      <c r="D97" s="184"/>
      <c r="E97" s="50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</row>
    <row r="98" ht="15.75" customHeight="1">
      <c r="A98" s="184"/>
      <c r="B98" s="184"/>
      <c r="C98" s="184"/>
      <c r="D98" s="184"/>
      <c r="E98" s="50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</row>
    <row r="99" ht="15.75" customHeight="1">
      <c r="A99" s="184"/>
      <c r="B99" s="184"/>
      <c r="C99" s="184"/>
      <c r="D99" s="184"/>
      <c r="E99" s="50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</row>
    <row r="100" ht="15.75" customHeight="1">
      <c r="A100" s="184"/>
      <c r="B100" s="184"/>
      <c r="C100" s="184"/>
      <c r="D100" s="184"/>
      <c r="E100" s="50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</row>
    <row r="101" ht="15.75" customHeight="1">
      <c r="A101" s="184"/>
      <c r="B101" s="184"/>
      <c r="C101" s="184"/>
      <c r="D101" s="184"/>
      <c r="E101" s="50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</row>
    <row r="102" ht="15.75" customHeight="1">
      <c r="A102" s="184"/>
      <c r="B102" s="184"/>
      <c r="C102" s="184"/>
      <c r="D102" s="184"/>
      <c r="E102" s="50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</row>
    <row r="103" ht="15.75" customHeight="1">
      <c r="A103" s="184"/>
      <c r="B103" s="184"/>
      <c r="C103" s="184"/>
      <c r="D103" s="184"/>
      <c r="E103" s="50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</row>
    <row r="104" ht="15.75" customHeight="1">
      <c r="A104" s="184"/>
      <c r="B104" s="184"/>
      <c r="C104" s="184"/>
      <c r="D104" s="184"/>
      <c r="E104" s="50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</row>
    <row r="105" ht="15.75" customHeight="1">
      <c r="A105" s="184"/>
      <c r="B105" s="184"/>
      <c r="C105" s="184"/>
      <c r="D105" s="184"/>
      <c r="E105" s="50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</row>
    <row r="106" ht="15.75" customHeight="1">
      <c r="A106" s="184"/>
      <c r="B106" s="184"/>
      <c r="C106" s="184"/>
      <c r="D106" s="184"/>
      <c r="E106" s="50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</row>
    <row r="107" ht="15.75" customHeight="1">
      <c r="A107" s="184"/>
      <c r="B107" s="184"/>
      <c r="C107" s="184"/>
      <c r="D107" s="184"/>
      <c r="E107" s="50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</row>
    <row r="108" ht="15.75" customHeight="1">
      <c r="A108" s="184"/>
      <c r="B108" s="184"/>
      <c r="C108" s="184"/>
      <c r="D108" s="184"/>
      <c r="E108" s="50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</row>
    <row r="109" ht="15.75" customHeight="1">
      <c r="A109" s="184"/>
      <c r="B109" s="184"/>
      <c r="C109" s="184"/>
      <c r="D109" s="184"/>
      <c r="E109" s="50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</row>
    <row r="110" ht="15.75" customHeight="1">
      <c r="A110" s="184"/>
      <c r="B110" s="184"/>
      <c r="C110" s="184"/>
      <c r="D110" s="184"/>
      <c r="E110" s="50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</row>
    <row r="111" ht="15.75" customHeight="1">
      <c r="A111" s="184"/>
      <c r="B111" s="184"/>
      <c r="C111" s="184"/>
      <c r="D111" s="184"/>
      <c r="E111" s="50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</row>
    <row r="112" ht="15.75" customHeight="1">
      <c r="A112" s="184"/>
      <c r="B112" s="184"/>
      <c r="C112" s="184"/>
      <c r="D112" s="184"/>
      <c r="E112" s="50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</row>
    <row r="113" ht="15.75" customHeight="1">
      <c r="A113" s="184"/>
      <c r="B113" s="184"/>
      <c r="C113" s="184"/>
      <c r="D113" s="184"/>
      <c r="E113" s="50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</row>
    <row r="114" ht="15.75" customHeight="1">
      <c r="A114" s="184"/>
      <c r="B114" s="184"/>
      <c r="C114" s="184"/>
      <c r="D114" s="184"/>
      <c r="E114" s="50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</row>
    <row r="115" ht="15.75" customHeight="1">
      <c r="A115" s="184"/>
      <c r="B115" s="184"/>
      <c r="C115" s="184"/>
      <c r="D115" s="184"/>
      <c r="E115" s="50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</row>
    <row r="116" ht="15.75" customHeight="1">
      <c r="A116" s="184"/>
      <c r="B116" s="184"/>
      <c r="C116" s="184"/>
      <c r="D116" s="184"/>
      <c r="E116" s="50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</row>
    <row r="117" ht="15.75" customHeight="1">
      <c r="A117" s="184"/>
      <c r="B117" s="184"/>
      <c r="C117" s="184"/>
      <c r="D117" s="184"/>
      <c r="E117" s="50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</row>
    <row r="118" ht="15.75" customHeight="1">
      <c r="A118" s="184"/>
      <c r="B118" s="184"/>
      <c r="C118" s="184"/>
      <c r="D118" s="184"/>
      <c r="E118" s="50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</row>
    <row r="119" ht="15.75" customHeight="1">
      <c r="A119" s="184"/>
      <c r="B119" s="184"/>
      <c r="C119" s="184"/>
      <c r="D119" s="184"/>
      <c r="E119" s="50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</row>
    <row r="120" ht="15.75" customHeight="1">
      <c r="A120" s="184"/>
      <c r="B120" s="184"/>
      <c r="C120" s="184"/>
      <c r="D120" s="184"/>
      <c r="E120" s="50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</row>
    <row r="121" ht="15.75" customHeight="1">
      <c r="A121" s="184"/>
      <c r="B121" s="184"/>
      <c r="C121" s="184"/>
      <c r="D121" s="184"/>
      <c r="E121" s="50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</row>
    <row r="122" ht="15.75" customHeight="1">
      <c r="A122" s="184"/>
      <c r="B122" s="184"/>
      <c r="C122" s="184"/>
      <c r="D122" s="184"/>
      <c r="E122" s="50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</row>
    <row r="123" ht="15.75" customHeight="1">
      <c r="A123" s="184"/>
      <c r="B123" s="184"/>
      <c r="C123" s="184"/>
      <c r="D123" s="184"/>
      <c r="E123" s="50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</row>
    <row r="124" ht="15.75" customHeight="1">
      <c r="A124" s="184"/>
      <c r="B124" s="184"/>
      <c r="C124" s="184"/>
      <c r="D124" s="184"/>
      <c r="E124" s="50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</row>
    <row r="125" ht="15.75" customHeight="1">
      <c r="A125" s="184"/>
      <c r="B125" s="184"/>
      <c r="C125" s="184"/>
      <c r="D125" s="184"/>
      <c r="E125" s="50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</row>
    <row r="126" ht="15.75" customHeight="1">
      <c r="A126" s="184"/>
      <c r="B126" s="184"/>
      <c r="C126" s="184"/>
      <c r="D126" s="184"/>
      <c r="E126" s="50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</row>
    <row r="127" ht="15.75" customHeight="1">
      <c r="A127" s="184"/>
      <c r="B127" s="184"/>
      <c r="C127" s="184"/>
      <c r="D127" s="184"/>
      <c r="E127" s="50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</row>
    <row r="128" ht="15.75" customHeight="1">
      <c r="A128" s="184"/>
      <c r="B128" s="184"/>
      <c r="C128" s="184"/>
      <c r="D128" s="184"/>
      <c r="E128" s="50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</row>
    <row r="129" ht="15.75" customHeight="1">
      <c r="A129" s="184"/>
      <c r="B129" s="184"/>
      <c r="C129" s="184"/>
      <c r="D129" s="184"/>
      <c r="E129" s="50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</row>
    <row r="130" ht="15.75" customHeight="1">
      <c r="A130" s="184"/>
      <c r="B130" s="184"/>
      <c r="C130" s="184"/>
      <c r="D130" s="184"/>
      <c r="E130" s="50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</row>
    <row r="131" ht="15.75" customHeight="1">
      <c r="A131" s="184"/>
      <c r="B131" s="184"/>
      <c r="C131" s="184"/>
      <c r="D131" s="184"/>
      <c r="E131" s="50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</row>
    <row r="132" ht="15.75" customHeight="1">
      <c r="A132" s="184"/>
      <c r="B132" s="184"/>
      <c r="C132" s="184"/>
      <c r="D132" s="184"/>
      <c r="E132" s="50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</row>
    <row r="133" ht="15.75" customHeight="1">
      <c r="A133" s="184"/>
      <c r="B133" s="184"/>
      <c r="C133" s="184"/>
      <c r="D133" s="184"/>
      <c r="E133" s="50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</row>
    <row r="134" ht="15.75" customHeight="1">
      <c r="A134" s="184"/>
      <c r="B134" s="184"/>
      <c r="C134" s="184"/>
      <c r="D134" s="184"/>
      <c r="E134" s="50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</row>
    <row r="135" ht="15.75" customHeight="1">
      <c r="A135" s="184"/>
      <c r="B135" s="184"/>
      <c r="C135" s="184"/>
      <c r="D135" s="184"/>
      <c r="E135" s="50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</row>
    <row r="136" ht="15.75" customHeight="1">
      <c r="A136" s="184"/>
      <c r="B136" s="184"/>
      <c r="C136" s="184"/>
      <c r="D136" s="184"/>
      <c r="E136" s="50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</row>
    <row r="137" ht="15.75" customHeight="1">
      <c r="A137" s="184"/>
      <c r="B137" s="184"/>
      <c r="C137" s="184"/>
      <c r="D137" s="184"/>
      <c r="E137" s="50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</row>
    <row r="138" ht="15.75" customHeight="1">
      <c r="A138" s="184"/>
      <c r="B138" s="184"/>
      <c r="C138" s="184"/>
      <c r="D138" s="184"/>
      <c r="E138" s="50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</row>
    <row r="139" ht="15.75" customHeight="1">
      <c r="A139" s="184"/>
      <c r="B139" s="184"/>
      <c r="C139" s="184"/>
      <c r="D139" s="184"/>
      <c r="E139" s="50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</row>
    <row r="140" ht="15.75" customHeight="1">
      <c r="A140" s="184"/>
      <c r="B140" s="184"/>
      <c r="C140" s="184"/>
      <c r="D140" s="184"/>
      <c r="E140" s="50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</row>
    <row r="141" ht="15.75" customHeight="1">
      <c r="A141" s="184"/>
      <c r="B141" s="184"/>
      <c r="C141" s="184"/>
      <c r="D141" s="184"/>
      <c r="E141" s="50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</row>
    <row r="142" ht="15.75" customHeight="1">
      <c r="A142" s="184"/>
      <c r="B142" s="184"/>
      <c r="C142" s="184"/>
      <c r="D142" s="184"/>
      <c r="E142" s="50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</row>
    <row r="143" ht="15.75" customHeight="1">
      <c r="A143" s="184"/>
      <c r="B143" s="184"/>
      <c r="C143" s="184"/>
      <c r="D143" s="184"/>
      <c r="E143" s="50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</row>
    <row r="144" ht="15.75" customHeight="1">
      <c r="A144" s="184"/>
      <c r="B144" s="184"/>
      <c r="C144" s="184"/>
      <c r="D144" s="184"/>
      <c r="E144" s="50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</row>
    <row r="145" ht="15.75" customHeight="1">
      <c r="A145" s="184"/>
      <c r="B145" s="184"/>
      <c r="C145" s="184"/>
      <c r="D145" s="184"/>
      <c r="E145" s="50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</row>
    <row r="146" ht="15.75" customHeight="1">
      <c r="A146" s="184"/>
      <c r="B146" s="184"/>
      <c r="C146" s="184"/>
      <c r="D146" s="184"/>
      <c r="E146" s="50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</row>
    <row r="147" ht="15.75" customHeight="1">
      <c r="A147" s="184"/>
      <c r="B147" s="184"/>
      <c r="C147" s="184"/>
      <c r="D147" s="184"/>
      <c r="E147" s="50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</row>
    <row r="148" ht="15.75" customHeight="1">
      <c r="A148" s="184"/>
      <c r="B148" s="184"/>
      <c r="C148" s="184"/>
      <c r="D148" s="184"/>
      <c r="E148" s="50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</row>
    <row r="149" ht="15.75" customHeight="1">
      <c r="A149" s="184"/>
      <c r="B149" s="184"/>
      <c r="C149" s="184"/>
      <c r="D149" s="184"/>
      <c r="E149" s="50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</row>
    <row r="150" ht="15.75" customHeight="1">
      <c r="A150" s="184"/>
      <c r="B150" s="184"/>
      <c r="C150" s="184"/>
      <c r="D150" s="184"/>
      <c r="E150" s="50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</row>
    <row r="151" ht="15.75" customHeight="1">
      <c r="A151" s="184"/>
      <c r="B151" s="184"/>
      <c r="C151" s="184"/>
      <c r="D151" s="184"/>
      <c r="E151" s="50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</row>
    <row r="152" ht="15.75" customHeight="1">
      <c r="A152" s="184"/>
      <c r="B152" s="184"/>
      <c r="C152" s="184"/>
      <c r="D152" s="184"/>
      <c r="E152" s="50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</row>
    <row r="153" ht="15.75" customHeight="1">
      <c r="A153" s="184"/>
      <c r="B153" s="184"/>
      <c r="C153" s="184"/>
      <c r="D153" s="184"/>
      <c r="E153" s="50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</row>
    <row r="154" ht="15.75" customHeight="1">
      <c r="A154" s="184"/>
      <c r="B154" s="184"/>
      <c r="C154" s="184"/>
      <c r="D154" s="184"/>
      <c r="E154" s="50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</row>
    <row r="155" ht="15.75" customHeight="1">
      <c r="A155" s="184"/>
      <c r="B155" s="184"/>
      <c r="C155" s="184"/>
      <c r="D155" s="184"/>
      <c r="E155" s="50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</row>
    <row r="156" ht="15.75" customHeight="1">
      <c r="A156" s="184"/>
      <c r="B156" s="184"/>
      <c r="C156" s="184"/>
      <c r="D156" s="184"/>
      <c r="E156" s="50"/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</row>
    <row r="157" ht="15.75" customHeight="1">
      <c r="A157" s="184"/>
      <c r="B157" s="184"/>
      <c r="C157" s="184"/>
      <c r="D157" s="184"/>
      <c r="E157" s="50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</row>
    <row r="158" ht="15.75" customHeight="1">
      <c r="A158" s="184"/>
      <c r="B158" s="184"/>
      <c r="C158" s="184"/>
      <c r="D158" s="184"/>
      <c r="E158" s="50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</row>
    <row r="159" ht="15.75" customHeight="1">
      <c r="A159" s="184"/>
      <c r="B159" s="184"/>
      <c r="C159" s="184"/>
      <c r="D159" s="184"/>
      <c r="E159" s="50"/>
      <c r="F159" s="184"/>
      <c r="G159" s="184"/>
      <c r="H159" s="184"/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</row>
    <row r="160" ht="15.75" customHeight="1">
      <c r="A160" s="184"/>
      <c r="B160" s="184"/>
      <c r="C160" s="184"/>
      <c r="D160" s="184"/>
      <c r="E160" s="50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</row>
    <row r="161" ht="15.75" customHeight="1">
      <c r="A161" s="184"/>
      <c r="B161" s="184"/>
      <c r="C161" s="184"/>
      <c r="D161" s="184"/>
      <c r="E161" s="50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</row>
    <row r="162" ht="15.75" customHeight="1">
      <c r="A162" s="184"/>
      <c r="B162" s="184"/>
      <c r="C162" s="184"/>
      <c r="D162" s="184"/>
      <c r="E162" s="50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</row>
    <row r="163" ht="15.75" customHeight="1">
      <c r="A163" s="184"/>
      <c r="B163" s="184"/>
      <c r="C163" s="184"/>
      <c r="D163" s="184"/>
      <c r="E163" s="50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</row>
    <row r="164" ht="15.75" customHeight="1">
      <c r="A164" s="184"/>
      <c r="B164" s="184"/>
      <c r="C164" s="184"/>
      <c r="D164" s="184"/>
      <c r="E164" s="50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</row>
    <row r="165" ht="15.75" customHeight="1">
      <c r="A165" s="184"/>
      <c r="B165" s="184"/>
      <c r="C165" s="184"/>
      <c r="D165" s="184"/>
      <c r="E165" s="50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</row>
    <row r="166" ht="15.75" customHeight="1">
      <c r="A166" s="184"/>
      <c r="B166" s="184"/>
      <c r="C166" s="184"/>
      <c r="D166" s="184"/>
      <c r="E166" s="50"/>
      <c r="F166" s="184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</row>
    <row r="167" ht="15.75" customHeight="1">
      <c r="A167" s="184"/>
      <c r="B167" s="184"/>
      <c r="C167" s="184"/>
      <c r="D167" s="184"/>
      <c r="E167" s="50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</row>
    <row r="168" ht="15.75" customHeight="1">
      <c r="A168" s="184"/>
      <c r="B168" s="184"/>
      <c r="C168" s="184"/>
      <c r="D168" s="184"/>
      <c r="E168" s="50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</row>
    <row r="169" ht="15.75" customHeight="1">
      <c r="A169" s="184"/>
      <c r="B169" s="184"/>
      <c r="C169" s="184"/>
      <c r="D169" s="184"/>
      <c r="E169" s="50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</row>
    <row r="170" ht="15.75" customHeight="1">
      <c r="A170" s="184"/>
      <c r="B170" s="184"/>
      <c r="C170" s="184"/>
      <c r="D170" s="184"/>
      <c r="E170" s="50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</row>
    <row r="171" ht="15.75" customHeight="1">
      <c r="A171" s="184"/>
      <c r="B171" s="184"/>
      <c r="C171" s="184"/>
      <c r="D171" s="184"/>
      <c r="E171" s="50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</row>
    <row r="172" ht="15.75" customHeight="1">
      <c r="A172" s="184"/>
      <c r="B172" s="184"/>
      <c r="C172" s="184"/>
      <c r="D172" s="184"/>
      <c r="E172" s="50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</row>
    <row r="173" ht="15.75" customHeight="1">
      <c r="A173" s="184"/>
      <c r="B173" s="184"/>
      <c r="C173" s="184"/>
      <c r="D173" s="184"/>
      <c r="E173" s="50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</row>
    <row r="174" ht="15.75" customHeight="1">
      <c r="A174" s="184"/>
      <c r="B174" s="184"/>
      <c r="C174" s="184"/>
      <c r="D174" s="184"/>
      <c r="E174" s="50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</row>
    <row r="175" ht="15.75" customHeight="1">
      <c r="A175" s="184"/>
      <c r="B175" s="184"/>
      <c r="C175" s="184"/>
      <c r="D175" s="184"/>
      <c r="E175" s="50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</row>
    <row r="176" ht="15.75" customHeight="1">
      <c r="A176" s="184"/>
      <c r="B176" s="184"/>
      <c r="C176" s="184"/>
      <c r="D176" s="184"/>
      <c r="E176" s="50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</row>
    <row r="177" ht="15.75" customHeight="1">
      <c r="A177" s="184"/>
      <c r="B177" s="184"/>
      <c r="C177" s="184"/>
      <c r="D177" s="184"/>
      <c r="E177" s="50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</row>
    <row r="178" ht="15.75" customHeight="1">
      <c r="A178" s="184"/>
      <c r="B178" s="184"/>
      <c r="C178" s="184"/>
      <c r="D178" s="184"/>
      <c r="E178" s="50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</row>
    <row r="179" ht="15.75" customHeight="1">
      <c r="A179" s="184"/>
      <c r="B179" s="184"/>
      <c r="C179" s="184"/>
      <c r="D179" s="184"/>
      <c r="E179" s="50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</row>
    <row r="180" ht="15.75" customHeight="1">
      <c r="A180" s="184"/>
      <c r="B180" s="184"/>
      <c r="C180" s="184"/>
      <c r="D180" s="184"/>
      <c r="E180" s="50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</row>
    <row r="181" ht="15.75" customHeight="1">
      <c r="A181" s="184"/>
      <c r="B181" s="184"/>
      <c r="C181" s="184"/>
      <c r="D181" s="184"/>
      <c r="E181" s="50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</row>
    <row r="182" ht="15.75" customHeight="1">
      <c r="A182" s="184"/>
      <c r="B182" s="184"/>
      <c r="C182" s="184"/>
      <c r="D182" s="184"/>
      <c r="E182" s="50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</row>
    <row r="183" ht="15.75" customHeight="1">
      <c r="A183" s="184"/>
      <c r="B183" s="184"/>
      <c r="C183" s="184"/>
      <c r="D183" s="184"/>
      <c r="E183" s="50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</row>
    <row r="184" ht="15.75" customHeight="1">
      <c r="A184" s="184"/>
      <c r="B184" s="184"/>
      <c r="C184" s="184"/>
      <c r="D184" s="184"/>
      <c r="E184" s="50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</row>
    <row r="185" ht="15.75" customHeight="1">
      <c r="A185" s="184"/>
      <c r="B185" s="184"/>
      <c r="C185" s="184"/>
      <c r="D185" s="184"/>
      <c r="E185" s="50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</row>
    <row r="186" ht="15.75" customHeight="1">
      <c r="A186" s="184"/>
      <c r="B186" s="184"/>
      <c r="C186" s="184"/>
      <c r="D186" s="184"/>
      <c r="E186" s="50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4"/>
    </row>
    <row r="187" ht="15.75" customHeight="1">
      <c r="A187" s="184"/>
      <c r="B187" s="184"/>
      <c r="C187" s="184"/>
      <c r="D187" s="184"/>
      <c r="E187" s="50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</row>
    <row r="188" ht="15.75" customHeight="1">
      <c r="A188" s="184"/>
      <c r="B188" s="184"/>
      <c r="C188" s="184"/>
      <c r="D188" s="184"/>
      <c r="E188" s="50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</row>
    <row r="189" ht="15.75" customHeight="1">
      <c r="A189" s="184"/>
      <c r="B189" s="184"/>
      <c r="C189" s="184"/>
      <c r="D189" s="184"/>
      <c r="E189" s="50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</row>
    <row r="190" ht="15.75" customHeight="1">
      <c r="A190" s="184"/>
      <c r="B190" s="184"/>
      <c r="C190" s="184"/>
      <c r="D190" s="184"/>
      <c r="E190" s="50"/>
      <c r="F190" s="184"/>
      <c r="G190" s="184"/>
      <c r="H190" s="184"/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</row>
    <row r="191" ht="15.75" customHeight="1">
      <c r="A191" s="184"/>
      <c r="B191" s="184"/>
      <c r="C191" s="184"/>
      <c r="D191" s="184"/>
      <c r="E191" s="50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</row>
    <row r="192" ht="15.75" customHeight="1">
      <c r="A192" s="184"/>
      <c r="B192" s="184"/>
      <c r="C192" s="184"/>
      <c r="D192" s="184"/>
      <c r="E192" s="50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</row>
    <row r="193" ht="15.75" customHeight="1">
      <c r="A193" s="184"/>
      <c r="B193" s="184"/>
      <c r="C193" s="184"/>
      <c r="D193" s="184"/>
      <c r="E193" s="50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</row>
    <row r="194" ht="15.75" customHeight="1">
      <c r="A194" s="184"/>
      <c r="B194" s="184"/>
      <c r="C194" s="184"/>
      <c r="D194" s="184"/>
      <c r="E194" s="50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</row>
    <row r="195" ht="15.75" customHeight="1">
      <c r="A195" s="184"/>
      <c r="B195" s="184"/>
      <c r="C195" s="184"/>
      <c r="D195" s="184"/>
      <c r="E195" s="50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</row>
    <row r="196" ht="15.75" customHeight="1">
      <c r="A196" s="184"/>
      <c r="B196" s="184"/>
      <c r="C196" s="184"/>
      <c r="D196" s="184"/>
      <c r="E196" s="50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</row>
    <row r="197" ht="15.75" customHeight="1">
      <c r="A197" s="184"/>
      <c r="B197" s="184"/>
      <c r="C197" s="184"/>
      <c r="D197" s="184"/>
      <c r="E197" s="50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</row>
    <row r="198" ht="15.75" customHeight="1">
      <c r="A198" s="184"/>
      <c r="B198" s="184"/>
      <c r="C198" s="184"/>
      <c r="D198" s="184"/>
      <c r="E198" s="50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</row>
    <row r="199" ht="15.75" customHeight="1">
      <c r="A199" s="184"/>
      <c r="B199" s="184"/>
      <c r="C199" s="184"/>
      <c r="D199" s="184"/>
      <c r="E199" s="50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</row>
    <row r="200" ht="15.75" customHeight="1">
      <c r="A200" s="184"/>
      <c r="B200" s="184"/>
      <c r="C200" s="184"/>
      <c r="D200" s="184"/>
      <c r="E200" s="50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</row>
    <row r="201" ht="15.75" customHeight="1">
      <c r="A201" s="184"/>
      <c r="B201" s="184"/>
      <c r="C201" s="184"/>
      <c r="D201" s="184"/>
      <c r="E201" s="50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</row>
    <row r="202" ht="15.75" customHeight="1">
      <c r="A202" s="184"/>
      <c r="B202" s="184"/>
      <c r="C202" s="184"/>
      <c r="D202" s="184"/>
      <c r="E202" s="50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</row>
    <row r="203" ht="15.75" customHeight="1">
      <c r="A203" s="184"/>
      <c r="B203" s="184"/>
      <c r="C203" s="184"/>
      <c r="D203" s="184"/>
      <c r="E203" s="50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</row>
    <row r="204" ht="15.75" customHeight="1">
      <c r="A204" s="184"/>
      <c r="B204" s="184"/>
      <c r="C204" s="184"/>
      <c r="D204" s="184"/>
      <c r="E204" s="50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</row>
    <row r="205" ht="15.75" customHeight="1">
      <c r="A205" s="184"/>
      <c r="B205" s="184"/>
      <c r="C205" s="184"/>
      <c r="D205" s="184"/>
      <c r="E205" s="50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</row>
    <row r="206" ht="15.75" customHeight="1">
      <c r="A206" s="184"/>
      <c r="B206" s="184"/>
      <c r="C206" s="184"/>
      <c r="D206" s="184"/>
      <c r="E206" s="50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</row>
    <row r="207" ht="15.75" customHeight="1">
      <c r="A207" s="184"/>
      <c r="B207" s="184"/>
      <c r="C207" s="184"/>
      <c r="D207" s="184"/>
      <c r="E207" s="50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</row>
    <row r="208" ht="15.75" customHeight="1">
      <c r="A208" s="184"/>
      <c r="B208" s="184"/>
      <c r="C208" s="184"/>
      <c r="D208" s="184"/>
      <c r="E208" s="50"/>
      <c r="F208" s="184"/>
      <c r="G208" s="184"/>
      <c r="H208" s="184"/>
      <c r="I208" s="184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</row>
    <row r="209" ht="15.75" customHeight="1">
      <c r="A209" s="184"/>
      <c r="B209" s="184"/>
      <c r="C209" s="184"/>
      <c r="D209" s="184"/>
      <c r="E209" s="50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</row>
    <row r="210" ht="15.75" customHeight="1">
      <c r="A210" s="184"/>
      <c r="B210" s="184"/>
      <c r="C210" s="184"/>
      <c r="D210" s="184"/>
      <c r="E210" s="50"/>
      <c r="F210" s="184"/>
      <c r="G210" s="184"/>
      <c r="H210" s="184"/>
      <c r="I210" s="184"/>
      <c r="J210" s="184"/>
      <c r="K210" s="184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</row>
    <row r="211" ht="15.75" customHeight="1">
      <c r="A211" s="184"/>
      <c r="B211" s="184"/>
      <c r="C211" s="184"/>
      <c r="D211" s="184"/>
      <c r="E211" s="50"/>
      <c r="F211" s="184"/>
      <c r="G211" s="184"/>
      <c r="H211" s="184"/>
      <c r="I211" s="184"/>
      <c r="J211" s="184"/>
      <c r="K211" s="184"/>
      <c r="L211" s="184"/>
      <c r="M211" s="184"/>
      <c r="N211" s="184"/>
      <c r="O211" s="184"/>
      <c r="P211" s="184"/>
      <c r="Q211" s="184"/>
      <c r="R211" s="184"/>
      <c r="S211" s="184"/>
      <c r="T211" s="184"/>
      <c r="U211" s="184"/>
      <c r="V211" s="184"/>
    </row>
    <row r="212" ht="15.75" customHeight="1">
      <c r="A212" s="184"/>
      <c r="B212" s="184"/>
      <c r="C212" s="184"/>
      <c r="D212" s="184"/>
      <c r="E212" s="50"/>
      <c r="F212" s="184"/>
      <c r="G212" s="184"/>
      <c r="H212" s="184"/>
      <c r="I212" s="184"/>
      <c r="J212" s="184"/>
      <c r="K212" s="184"/>
      <c r="L212" s="184"/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</row>
    <row r="213" ht="15.75" customHeight="1">
      <c r="A213" s="184"/>
      <c r="B213" s="184"/>
      <c r="C213" s="184"/>
      <c r="D213" s="184"/>
      <c r="E213" s="50"/>
      <c r="F213" s="184"/>
      <c r="G213" s="184"/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</row>
    <row r="214" ht="15.75" customHeight="1">
      <c r="A214" s="184"/>
      <c r="B214" s="184"/>
      <c r="C214" s="184"/>
      <c r="D214" s="184"/>
      <c r="E214" s="50"/>
      <c r="F214" s="184"/>
      <c r="G214" s="184"/>
      <c r="H214" s="184"/>
      <c r="I214" s="184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</row>
    <row r="215" ht="15.75" customHeight="1">
      <c r="A215" s="184"/>
      <c r="B215" s="184"/>
      <c r="C215" s="184"/>
      <c r="D215" s="184"/>
      <c r="E215" s="50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</row>
    <row r="216" ht="15.75" customHeight="1">
      <c r="A216" s="184"/>
      <c r="B216" s="184"/>
      <c r="C216" s="184"/>
      <c r="D216" s="184"/>
      <c r="E216" s="50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</row>
    <row r="217" ht="15.75" customHeight="1">
      <c r="A217" s="184"/>
      <c r="B217" s="184"/>
      <c r="C217" s="184"/>
      <c r="D217" s="184"/>
      <c r="E217" s="50"/>
      <c r="F217" s="184"/>
      <c r="G217" s="184"/>
      <c r="H217" s="184"/>
      <c r="I217" s="184"/>
      <c r="J217" s="184"/>
      <c r="K217" s="184"/>
      <c r="L217" s="184"/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</row>
    <row r="218" ht="15.75" customHeight="1">
      <c r="A218" s="184"/>
      <c r="B218" s="184"/>
      <c r="C218" s="184"/>
      <c r="D218" s="184"/>
      <c r="E218" s="50"/>
      <c r="F218" s="184"/>
      <c r="G218" s="184"/>
      <c r="H218" s="184"/>
      <c r="I218" s="184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</row>
    <row r="219" ht="15.75" customHeight="1">
      <c r="A219" s="184"/>
      <c r="B219" s="184"/>
      <c r="C219" s="184"/>
      <c r="D219" s="184"/>
      <c r="E219" s="50"/>
      <c r="F219" s="184"/>
      <c r="G219" s="184"/>
      <c r="H219" s="184"/>
      <c r="I219" s="184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</row>
    <row r="220" ht="15.75" customHeight="1">
      <c r="A220" s="184"/>
      <c r="B220" s="184"/>
      <c r="C220" s="184"/>
      <c r="D220" s="184"/>
      <c r="E220" s="50"/>
      <c r="F220" s="184"/>
      <c r="G220" s="184"/>
      <c r="H220" s="184"/>
      <c r="I220" s="184"/>
      <c r="J220" s="184"/>
      <c r="K220" s="184"/>
      <c r="L220" s="184"/>
      <c r="M220" s="184"/>
      <c r="N220" s="184"/>
      <c r="O220" s="184"/>
      <c r="P220" s="184"/>
      <c r="Q220" s="184"/>
      <c r="R220" s="184"/>
      <c r="S220" s="184"/>
      <c r="T220" s="184"/>
      <c r="U220" s="184"/>
      <c r="V220" s="184"/>
    </row>
    <row r="221" ht="15.75" customHeight="1">
      <c r="A221" s="184"/>
      <c r="B221" s="184"/>
      <c r="C221" s="184"/>
      <c r="D221" s="184"/>
      <c r="E221" s="50"/>
      <c r="F221" s="184"/>
      <c r="G221" s="184"/>
      <c r="H221" s="184"/>
      <c r="I221" s="184"/>
      <c r="J221" s="184"/>
      <c r="K221" s="184"/>
      <c r="L221" s="184"/>
      <c r="M221" s="184"/>
      <c r="N221" s="184"/>
      <c r="O221" s="184"/>
      <c r="P221" s="184"/>
      <c r="Q221" s="184"/>
      <c r="R221" s="184"/>
      <c r="S221" s="184"/>
      <c r="T221" s="184"/>
      <c r="U221" s="184"/>
      <c r="V221" s="184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6:E16"/>
    <mergeCell ref="A19:E19"/>
    <mergeCell ref="B20:E20"/>
    <mergeCell ref="B21:E21"/>
    <mergeCell ref="A2:E2"/>
    <mergeCell ref="A3:E3"/>
    <mergeCell ref="A4:E4"/>
    <mergeCell ref="B6:C6"/>
    <mergeCell ref="D6:E6"/>
    <mergeCell ref="A8:E8"/>
    <mergeCell ref="A9:E9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min="1" max="1" width="40.0"/>
    <col customWidth="1" min="2" max="2" width="45.14"/>
    <col customWidth="1" min="3" max="6" width="8.71"/>
  </cols>
  <sheetData>
    <row r="1">
      <c r="A1" s="50" t="s">
        <v>192</v>
      </c>
    </row>
    <row r="2">
      <c r="A2" s="50" t="s">
        <v>193</v>
      </c>
    </row>
    <row r="3">
      <c r="A3" s="4" t="s">
        <v>194</v>
      </c>
      <c r="B3" s="123" t="s">
        <v>195</v>
      </c>
    </row>
    <row r="4" ht="9.0" customHeight="1"/>
    <row r="5">
      <c r="A5" s="124" t="s">
        <v>196</v>
      </c>
    </row>
    <row r="6">
      <c r="A6" s="124" t="s">
        <v>197</v>
      </c>
    </row>
    <row r="7">
      <c r="A7" s="124" t="s">
        <v>198</v>
      </c>
    </row>
    <row r="8">
      <c r="A8" s="124" t="s">
        <v>199</v>
      </c>
    </row>
    <row r="9">
      <c r="A9" s="124" t="s">
        <v>200</v>
      </c>
    </row>
    <row r="10">
      <c r="A10" s="124" t="s">
        <v>201</v>
      </c>
    </row>
    <row r="11">
      <c r="A11" s="125" t="s">
        <v>202</v>
      </c>
    </row>
    <row r="12">
      <c r="A12" s="124" t="s">
        <v>203</v>
      </c>
    </row>
    <row r="13">
      <c r="A13" s="124" t="s">
        <v>204</v>
      </c>
    </row>
    <row r="14">
      <c r="A14" s="124" t="s">
        <v>205</v>
      </c>
    </row>
    <row r="15">
      <c r="A15" s="124" t="s">
        <v>206</v>
      </c>
    </row>
    <row r="16">
      <c r="A16" s="126" t="s">
        <v>207</v>
      </c>
    </row>
    <row r="17">
      <c r="A17" s="124" t="s">
        <v>208</v>
      </c>
    </row>
    <row r="18">
      <c r="A18" s="124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B2"/>
    <mergeCell ref="A16:B16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5.86"/>
    <col customWidth="1" min="2" max="2" width="50.14"/>
    <col customWidth="1" min="3" max="4" width="57.43"/>
    <col customWidth="1" min="5" max="5" width="26.86"/>
    <col customWidth="1" min="6" max="7" width="24.14"/>
  </cols>
  <sheetData>
    <row r="1" ht="40.5" customHeight="1">
      <c r="A1" s="127" t="s">
        <v>210</v>
      </c>
      <c r="B1" s="128"/>
      <c r="C1" s="128"/>
      <c r="D1" s="128"/>
      <c r="E1" s="128"/>
      <c r="F1" s="128"/>
      <c r="G1" s="128"/>
      <c r="H1" s="32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36.0" customHeight="1">
      <c r="A2" s="130" t="s">
        <v>211</v>
      </c>
      <c r="B2" s="130" t="s">
        <v>212</v>
      </c>
      <c r="C2" s="131" t="s">
        <v>213</v>
      </c>
      <c r="D2" s="131" t="s">
        <v>214</v>
      </c>
      <c r="E2" s="130" t="s">
        <v>215</v>
      </c>
      <c r="F2" s="130" t="s">
        <v>216</v>
      </c>
      <c r="G2" s="130" t="s">
        <v>217</v>
      </c>
      <c r="H2" s="132" t="s">
        <v>218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6.75" customHeight="1">
      <c r="A3" s="133"/>
      <c r="B3" s="134"/>
      <c r="C3" s="135"/>
      <c r="D3" s="135"/>
      <c r="E3" s="136"/>
      <c r="F3" s="136"/>
      <c r="G3" s="136"/>
      <c r="H3" s="137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5.75" customHeight="1">
      <c r="A4" s="138"/>
      <c r="B4" s="139" t="s">
        <v>219</v>
      </c>
      <c r="C4" s="140" t="s">
        <v>220</v>
      </c>
      <c r="D4" s="141" t="s">
        <v>221</v>
      </c>
      <c r="E4" s="142"/>
      <c r="F4" s="142" t="s">
        <v>222</v>
      </c>
      <c r="G4" s="142" t="s">
        <v>223</v>
      </c>
      <c r="H4" s="143" t="s">
        <v>224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5.75" customHeight="1">
      <c r="A5" s="144"/>
      <c r="B5" s="145"/>
      <c r="C5" s="146" t="s">
        <v>225</v>
      </c>
      <c r="D5" s="147" t="s">
        <v>226</v>
      </c>
      <c r="E5" s="148"/>
      <c r="F5" s="148"/>
      <c r="G5" s="148"/>
      <c r="H5" s="14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5.75" customHeight="1">
      <c r="A6" s="150"/>
      <c r="B6" s="145"/>
      <c r="C6" s="146" t="s">
        <v>227</v>
      </c>
      <c r="D6" s="151" t="s">
        <v>228</v>
      </c>
      <c r="E6" s="152"/>
      <c r="F6" s="152" t="s">
        <v>229</v>
      </c>
      <c r="G6" s="152" t="s">
        <v>223</v>
      </c>
      <c r="H6" s="14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5.75" customHeight="1">
      <c r="A7" s="150"/>
      <c r="B7" s="145"/>
      <c r="C7" s="146" t="s">
        <v>230</v>
      </c>
      <c r="D7" s="151" t="s">
        <v>231</v>
      </c>
      <c r="E7" s="152"/>
      <c r="F7" s="152"/>
      <c r="G7" s="152"/>
      <c r="H7" s="14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5.75" customHeight="1">
      <c r="A8" s="150"/>
      <c r="B8" s="145"/>
      <c r="C8" s="146" t="s">
        <v>232</v>
      </c>
      <c r="D8" s="151" t="s">
        <v>233</v>
      </c>
      <c r="E8" s="152"/>
      <c r="F8" s="152"/>
      <c r="G8" s="152"/>
      <c r="H8" s="14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5.75" customHeight="1">
      <c r="A9" s="150"/>
      <c r="B9" s="145"/>
      <c r="C9" s="146" t="s">
        <v>234</v>
      </c>
      <c r="D9" s="151" t="s">
        <v>235</v>
      </c>
      <c r="E9" s="152"/>
      <c r="F9" s="152" t="s">
        <v>236</v>
      </c>
      <c r="G9" s="152" t="s">
        <v>237</v>
      </c>
      <c r="H9" s="14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5.75" customHeight="1">
      <c r="A10" s="153"/>
      <c r="B10" s="154"/>
      <c r="C10" s="155" t="s">
        <v>238</v>
      </c>
      <c r="D10" s="156" t="s">
        <v>239</v>
      </c>
      <c r="E10" s="157"/>
      <c r="F10" s="157" t="s">
        <v>236</v>
      </c>
      <c r="G10" s="157" t="s">
        <v>237</v>
      </c>
      <c r="H10" s="14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5.75" customHeight="1">
      <c r="A11" s="138"/>
      <c r="B11" s="139" t="s">
        <v>240</v>
      </c>
      <c r="C11" s="158"/>
      <c r="D11" s="141" t="s">
        <v>241</v>
      </c>
      <c r="E11" s="142"/>
      <c r="F11" s="142" t="s">
        <v>242</v>
      </c>
      <c r="G11" s="142"/>
      <c r="H11" s="14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5.75" customHeight="1">
      <c r="A12" s="153"/>
      <c r="B12" s="154"/>
      <c r="C12" s="159"/>
      <c r="D12" s="156" t="s">
        <v>243</v>
      </c>
      <c r="E12" s="157"/>
      <c r="F12" s="157" t="s">
        <v>244</v>
      </c>
      <c r="G12" s="157" t="s">
        <v>237</v>
      </c>
      <c r="H12" s="14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5.75" customHeight="1">
      <c r="A13" s="138"/>
      <c r="B13" s="139" t="s">
        <v>245</v>
      </c>
      <c r="C13" s="158"/>
      <c r="D13" s="141" t="s">
        <v>246</v>
      </c>
      <c r="E13" s="142"/>
      <c r="F13" s="142" t="s">
        <v>247</v>
      </c>
      <c r="G13" s="142" t="s">
        <v>237</v>
      </c>
      <c r="H13" s="14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5.75" customHeight="1">
      <c r="A14" s="150"/>
      <c r="B14" s="145"/>
      <c r="C14" s="160"/>
      <c r="D14" s="151" t="s">
        <v>248</v>
      </c>
      <c r="E14" s="152"/>
      <c r="F14" s="152"/>
      <c r="G14" s="152" t="s">
        <v>223</v>
      </c>
      <c r="H14" s="14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5.75" customHeight="1">
      <c r="A15" s="150"/>
      <c r="B15" s="145"/>
      <c r="C15" s="160"/>
      <c r="D15" s="151" t="s">
        <v>249</v>
      </c>
      <c r="E15" s="152"/>
      <c r="F15" s="152"/>
      <c r="G15" s="152" t="s">
        <v>237</v>
      </c>
      <c r="H15" s="14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5.75" customHeight="1">
      <c r="A16" s="150"/>
      <c r="B16" s="145"/>
      <c r="C16" s="160"/>
      <c r="D16" s="151" t="s">
        <v>250</v>
      </c>
      <c r="E16" s="152"/>
      <c r="F16" s="152"/>
      <c r="G16" s="152"/>
      <c r="H16" s="14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5.75" customHeight="1">
      <c r="A17" s="150"/>
      <c r="B17" s="145"/>
      <c r="C17" s="160"/>
      <c r="D17" s="151" t="s">
        <v>251</v>
      </c>
      <c r="E17" s="152"/>
      <c r="F17" s="152"/>
      <c r="G17" s="152"/>
      <c r="H17" s="14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5.75" customHeight="1">
      <c r="A18" s="153"/>
      <c r="B18" s="154"/>
      <c r="C18" s="159"/>
      <c r="D18" s="156" t="s">
        <v>252</v>
      </c>
      <c r="E18" s="157"/>
      <c r="F18" s="157"/>
      <c r="G18" s="157"/>
      <c r="H18" s="14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5.75" customHeight="1">
      <c r="A19" s="138"/>
      <c r="B19" s="139" t="s">
        <v>253</v>
      </c>
      <c r="C19" s="158"/>
      <c r="D19" s="141" t="s">
        <v>254</v>
      </c>
      <c r="E19" s="142"/>
      <c r="F19" s="142"/>
      <c r="G19" s="142"/>
      <c r="H19" s="14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5.75" customHeight="1">
      <c r="A20" s="150"/>
      <c r="B20" s="145"/>
      <c r="C20" s="160"/>
      <c r="D20" s="151" t="s">
        <v>255</v>
      </c>
      <c r="E20" s="152"/>
      <c r="F20" s="152"/>
      <c r="G20" s="152"/>
      <c r="H20" s="14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5.75" customHeight="1">
      <c r="A21" s="150"/>
      <c r="B21" s="145"/>
      <c r="C21" s="160"/>
      <c r="D21" s="151" t="s">
        <v>256</v>
      </c>
      <c r="E21" s="152"/>
      <c r="F21" s="152"/>
      <c r="G21" s="152"/>
      <c r="H21" s="14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5.75" customHeight="1">
      <c r="A22" s="150"/>
      <c r="B22" s="145"/>
      <c r="C22" s="160"/>
      <c r="D22" s="151" t="s">
        <v>257</v>
      </c>
      <c r="E22" s="152"/>
      <c r="F22" s="152"/>
      <c r="G22" s="152"/>
      <c r="H22" s="14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5.75" customHeight="1">
      <c r="A23" s="153"/>
      <c r="B23" s="154"/>
      <c r="C23" s="159"/>
      <c r="D23" s="156" t="s">
        <v>258</v>
      </c>
      <c r="E23" s="157"/>
      <c r="F23" s="157"/>
      <c r="G23" s="157"/>
      <c r="H23" s="14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5.75" customHeight="1">
      <c r="A24" s="144"/>
      <c r="B24" s="161" t="s">
        <v>259</v>
      </c>
      <c r="C24" s="160"/>
      <c r="D24" s="147" t="s">
        <v>260</v>
      </c>
      <c r="E24" s="148"/>
      <c r="F24" s="148"/>
      <c r="G24" s="148" t="s">
        <v>223</v>
      </c>
      <c r="H24" s="14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5.75" customHeight="1">
      <c r="A25" s="153"/>
      <c r="B25" s="154"/>
      <c r="C25" s="159"/>
      <c r="D25" s="156" t="s">
        <v>261</v>
      </c>
      <c r="E25" s="157"/>
      <c r="F25" s="157"/>
      <c r="G25" s="157" t="s">
        <v>223</v>
      </c>
      <c r="H25" s="162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5.75" customHeight="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5.75" customHeight="1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5.75" customHeight="1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5.75" customHeight="1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5.75" customHeight="1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5.75" customHeight="1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5.75" customHeight="1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5.75" customHeight="1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5.75" customHeight="1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5.75" customHeight="1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5.75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5.75" customHeight="1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5.75" customHeight="1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5.75" customHeight="1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5.75" customHeight="1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5.75" customHeight="1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5.75" customHeight="1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5.75" customHeight="1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5.75" customHeight="1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5.75" customHeight="1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5.75" customHeight="1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5.75" customHeight="1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5.75" customHeight="1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5.75" customHeight="1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5.75" customHeight="1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5.75" customHeight="1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5.75" customHeight="1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5.75" customHeight="1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5.75" customHeight="1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5.75" customHeight="1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5.75" customHeight="1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5.75" customHeight="1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5.75" customHeight="1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5.75" customHeight="1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5.75" customHeight="1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5.75" customHeight="1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5.75" customHeight="1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5.75" customHeight="1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5.75" customHeight="1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5.75" customHeight="1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5.75" customHeight="1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5.75" customHeight="1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5.75" customHeight="1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5.75" customHeight="1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5.75" customHeight="1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5.75" customHeight="1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5.75" customHeight="1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5.75" customHeight="1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5.75" customHeight="1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5.75" customHeight="1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5.75" customHeight="1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5.75" customHeight="1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5.75" customHeight="1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5.75" customHeight="1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5.75" customHeight="1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5.75" customHeight="1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5.75" customHeight="1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5.75" customHeight="1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5.75" customHeight="1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5.75" customHeight="1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5.75" customHeight="1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5.75" customHeight="1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5.75" customHeight="1">
      <c r="A88" s="129"/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5.75" customHeight="1">
      <c r="A89" s="129"/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5.75" customHeight="1">
      <c r="A90" s="129"/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5.75" customHeight="1">
      <c r="A91" s="129"/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5.75" customHeight="1">
      <c r="A92" s="129"/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5.75" customHeight="1">
      <c r="A93" s="129"/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5.75" customHeight="1">
      <c r="A94" s="129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5.75" customHeight="1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5.75" customHeight="1">
      <c r="A96" s="129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5.75" customHeight="1">
      <c r="A97" s="129"/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5.75" customHeight="1">
      <c r="A98" s="129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5.75" customHeight="1">
      <c r="A99" s="129"/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5.75" customHeight="1">
      <c r="A100" s="129"/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5.75" customHeight="1">
      <c r="A101" s="129"/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5.75" customHeight="1">
      <c r="A102" s="129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5.75" customHeight="1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5.75" customHeight="1">
      <c r="A104" s="129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5.75" customHeight="1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5.75" customHeight="1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5.75" customHeight="1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5.75" customHeight="1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5.75" customHeight="1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5.75" customHeight="1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5.75" customHeight="1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5.75" customHeight="1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5.75" customHeight="1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5.75" customHeight="1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5.75" customHeight="1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5.75" customHeight="1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5.75" customHeight="1">
      <c r="A117" s="129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5.75" customHeight="1">
      <c r="A118" s="129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5.75" customHeight="1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5.75" customHeight="1">
      <c r="A120" s="129"/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5.75" customHeight="1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5.75" customHeight="1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5.75" customHeight="1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5.75" customHeight="1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5.75" customHeight="1">
      <c r="A125" s="129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5.75" customHeight="1">
      <c r="A126" s="129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5.75" customHeight="1">
      <c r="A127" s="129"/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5.75" customHeight="1">
      <c r="A128" s="12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5.75" customHeight="1">
      <c r="A129" s="129"/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5.75" customHeight="1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5.75" customHeight="1">
      <c r="A131" s="129"/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5.75" customHeight="1">
      <c r="A132" s="129"/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5.75" customHeight="1">
      <c r="A133" s="129"/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5.75" customHeight="1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5.75" customHeight="1">
      <c r="A135" s="129"/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5.75" customHeight="1">
      <c r="A136" s="129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5.75" customHeight="1">
      <c r="A137" s="129"/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5.75" customHeight="1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5.75" customHeight="1">
      <c r="A139" s="129"/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5.75" customHeight="1">
      <c r="A140" s="129"/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5.75" customHeight="1">
      <c r="A141" s="12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5.75" customHeight="1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5.75" customHeight="1">
      <c r="A143" s="129"/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5.75" customHeight="1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5.75" customHeight="1">
      <c r="A145" s="129"/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5.75" customHeight="1">
      <c r="A146" s="129"/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5.75" customHeight="1">
      <c r="A147" s="129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5.75" customHeight="1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5.75" customHeight="1">
      <c r="A149" s="129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5.75" customHeight="1">
      <c r="A150" s="129"/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5.75" customHeight="1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5.75" customHeight="1">
      <c r="A152" s="129"/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5.75" customHeight="1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5.75" customHeight="1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5.75" customHeight="1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5.75" customHeight="1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5.75" customHeight="1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5.75" customHeight="1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5.75" customHeight="1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5.75" customHeight="1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5.75" customHeight="1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5.75" customHeight="1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5.75" customHeight="1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5.75" customHeight="1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5.75" customHeight="1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5.75" customHeight="1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5.75" customHeight="1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5.75" customHeight="1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5.75" customHeight="1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5.75" customHeight="1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5.75" customHeight="1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5.75" customHeight="1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5.75" customHeight="1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5.75" customHeight="1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5.75" customHeight="1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5.75" customHeight="1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5.75" customHeight="1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5.75" customHeight="1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5.75" customHeight="1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5.75" customHeight="1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5.75" customHeight="1">
      <c r="A181" s="129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5.75" customHeight="1">
      <c r="A182" s="129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5.75" customHeight="1">
      <c r="A183" s="129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5.75" customHeight="1">
      <c r="A184" s="129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5.75" customHeight="1">
      <c r="A185" s="129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5.75" customHeight="1">
      <c r="A186" s="129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5.75" customHeight="1">
      <c r="A187" s="129"/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5.75" customHeight="1">
      <c r="A188" s="129"/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5.75" customHeight="1">
      <c r="A189" s="129"/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5.75" customHeight="1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5.75" customHeight="1">
      <c r="A191" s="129"/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5.75" customHeight="1">
      <c r="A192" s="129"/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5.75" customHeight="1">
      <c r="A193" s="129"/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5.75" customHeight="1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5.75" customHeight="1">
      <c r="A195" s="129"/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5.75" customHeight="1">
      <c r="A196" s="129"/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5.75" customHeight="1">
      <c r="A197" s="129"/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5.75" customHeight="1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5.75" customHeight="1">
      <c r="A199" s="129"/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5.75" customHeight="1">
      <c r="A200" s="129"/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5.75" customHeight="1">
      <c r="A201" s="129"/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5.75" customHeight="1">
      <c r="A202" s="129"/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5.75" customHeight="1">
      <c r="A203" s="129"/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5.75" customHeight="1">
      <c r="A204" s="129"/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5.75" customHeight="1">
      <c r="A205" s="129"/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5.75" customHeight="1">
      <c r="A206" s="129"/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5.75" customHeight="1">
      <c r="A207" s="129"/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5.75" customHeight="1">
      <c r="A208" s="129"/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5.75" customHeight="1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5.75" customHeight="1">
      <c r="A210" s="129"/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5.75" customHeight="1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5.75" customHeight="1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5.75" customHeight="1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5.75" customHeight="1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5.75" customHeight="1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5.75" customHeight="1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5.75" customHeight="1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5.75" customHeight="1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5.75" customHeight="1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5.75" customHeight="1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5.75" customHeight="1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5.75" customHeight="1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5.75" customHeight="1">
      <c r="A223" s="129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5.75" customHeight="1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5.75" customHeight="1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H1"/>
    <mergeCell ref="B4:B10"/>
    <mergeCell ref="H4:H25"/>
    <mergeCell ref="B11:B12"/>
    <mergeCell ref="B13:B18"/>
    <mergeCell ref="B19:B23"/>
    <mergeCell ref="B24:B25"/>
  </mergeCells>
  <printOptions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29.43"/>
    <col customWidth="1" min="3" max="3" width="32.57"/>
    <col customWidth="1" min="4" max="4" width="26.86"/>
    <col customWidth="1" min="5" max="5" width="20.14"/>
    <col customWidth="1" min="6" max="6" width="18.57"/>
  </cols>
  <sheetData>
    <row r="1">
      <c r="A1" s="1" t="str">
        <f>#REF!</f>
        <v>#REF!</v>
      </c>
      <c r="B1" s="163"/>
      <c r="C1" s="163"/>
      <c r="D1" s="163"/>
      <c r="E1" s="163"/>
      <c r="F1" s="163"/>
      <c r="G1" s="163"/>
      <c r="H1" s="163"/>
      <c r="I1" s="163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>
      <c r="A2" s="164"/>
      <c r="B2" s="164"/>
      <c r="C2" s="165" t="s">
        <v>262</v>
      </c>
      <c r="D2" s="166">
        <f>E9</f>
        <v>0</v>
      </c>
      <c r="E2" s="167"/>
      <c r="F2" s="167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>
      <c r="A3" s="164"/>
      <c r="B3" s="164"/>
      <c r="C3" s="165" t="s">
        <v>263</v>
      </c>
      <c r="D3" s="166">
        <f>SUM(F9:I9)</f>
        <v>0</v>
      </c>
      <c r="E3" s="167"/>
      <c r="F3" s="167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</row>
    <row r="4">
      <c r="A4" s="164"/>
      <c r="B4" s="164"/>
      <c r="C4" s="165" t="s">
        <v>264</v>
      </c>
      <c r="D4" s="166">
        <f>D2+D3</f>
        <v>0</v>
      </c>
      <c r="E4" s="167"/>
      <c r="F4" s="167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ht="8.25" customHeight="1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>
      <c r="A7" s="168" t="s">
        <v>265</v>
      </c>
      <c r="B7" s="168" t="s">
        <v>266</v>
      </c>
      <c r="C7" s="168" t="s">
        <v>267</v>
      </c>
      <c r="D7" s="168" t="s">
        <v>268</v>
      </c>
      <c r="E7" s="168" t="s">
        <v>269</v>
      </c>
      <c r="F7" s="169" t="s">
        <v>270</v>
      </c>
      <c r="G7" s="88"/>
      <c r="H7" s="88"/>
      <c r="I7" s="89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>
      <c r="A8" s="154"/>
      <c r="B8" s="154"/>
      <c r="C8" s="154"/>
      <c r="D8" s="154"/>
      <c r="E8" s="154"/>
      <c r="F8" s="170" t="s">
        <v>271</v>
      </c>
      <c r="G8" s="171" t="s">
        <v>272</v>
      </c>
      <c r="H8" s="171" t="s">
        <v>273</v>
      </c>
      <c r="I8" s="172" t="s">
        <v>274</v>
      </c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>
      <c r="A9" s="173"/>
      <c r="B9" s="174"/>
      <c r="C9" s="174"/>
      <c r="D9" s="175" t="s">
        <v>275</v>
      </c>
      <c r="E9" s="176">
        <f t="shared" ref="E9:I9" si="1">SUM(E11:E29)</f>
        <v>0</v>
      </c>
      <c r="F9" s="177">
        <f t="shared" si="1"/>
        <v>0</v>
      </c>
      <c r="G9" s="177">
        <f t="shared" si="1"/>
        <v>0</v>
      </c>
      <c r="H9" s="177">
        <f t="shared" si="1"/>
        <v>0</v>
      </c>
      <c r="I9" s="177">
        <f t="shared" si="1"/>
        <v>0</v>
      </c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>
      <c r="A10" s="178"/>
      <c r="B10" s="179"/>
      <c r="C10" s="179"/>
      <c r="D10" s="179"/>
      <c r="E10" s="179"/>
      <c r="F10" s="179"/>
      <c r="G10" s="179"/>
      <c r="H10" s="179"/>
      <c r="I10" s="180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>
      <c r="A11" s="164"/>
      <c r="B11" s="164"/>
      <c r="C11" s="164"/>
      <c r="D11" s="12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>
      <c r="A12" s="164"/>
      <c r="B12" s="164"/>
      <c r="C12" s="164"/>
      <c r="D12" s="12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>
      <c r="A13" s="164"/>
      <c r="B13" s="164"/>
      <c r="C13" s="164"/>
      <c r="D13" s="12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>
      <c r="A14" s="164"/>
      <c r="B14" s="164"/>
      <c r="C14" s="164"/>
      <c r="D14" s="12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>
      <c r="A15" s="164"/>
      <c r="B15" s="164"/>
      <c r="C15" s="164"/>
      <c r="D15" s="12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>
      <c r="A16" s="164"/>
      <c r="B16" s="164"/>
      <c r="C16" s="164"/>
      <c r="D16" s="12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>
      <c r="A17" s="164"/>
      <c r="B17" s="164"/>
      <c r="C17" s="164"/>
      <c r="D17" s="12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>
      <c r="A18" s="164"/>
      <c r="B18" s="164"/>
      <c r="C18" s="164"/>
      <c r="D18" s="12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>
      <c r="A19" s="164"/>
      <c r="B19" s="164"/>
      <c r="C19" s="164"/>
      <c r="D19" s="12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>
      <c r="A20" s="164"/>
      <c r="B20" s="164"/>
      <c r="C20" s="164"/>
      <c r="D20" s="12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ht="15.75" customHeight="1">
      <c r="A21" s="164"/>
      <c r="B21" s="164"/>
      <c r="C21" s="164"/>
      <c r="D21" s="12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ht="15.75" customHeight="1">
      <c r="A22" s="164"/>
      <c r="B22" s="164"/>
      <c r="C22" s="164"/>
      <c r="D22" s="12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ht="15.75" customHeight="1">
      <c r="A23" s="164"/>
      <c r="B23" s="164"/>
      <c r="C23" s="164"/>
      <c r="D23" s="12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ht="15.75" customHeight="1">
      <c r="A24" s="164"/>
      <c r="B24" s="164"/>
      <c r="C24" s="164"/>
      <c r="D24" s="12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ht="15.75" customHeight="1">
      <c r="A25" s="164"/>
      <c r="B25" s="164"/>
      <c r="C25" s="164"/>
      <c r="D25" s="12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ht="15.75" customHeight="1">
      <c r="A26" s="164"/>
      <c r="B26" s="164"/>
      <c r="C26" s="164"/>
      <c r="D26" s="12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ht="15.75" customHeight="1">
      <c r="A27" s="164"/>
      <c r="B27" s="164"/>
      <c r="C27" s="164"/>
      <c r="D27" s="12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ht="15.75" customHeight="1">
      <c r="A28" s="164"/>
      <c r="B28" s="164"/>
      <c r="C28" s="164"/>
      <c r="D28" s="12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ht="15.75" customHeight="1">
      <c r="A29" s="164"/>
      <c r="B29" s="164"/>
      <c r="C29" s="164"/>
      <c r="D29" s="12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ht="15.75" customHeight="1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ht="15.75" customHeight="1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ht="15.75" customHeight="1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ht="15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ht="15.75" customHeight="1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ht="15.75" customHeight="1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ht="15.75" customHeigh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ht="15.75" customHeight="1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ht="15.7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ht="15.75" customHeight="1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ht="15.75" customHeight="1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ht="15.75" customHeight="1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ht="15.75" customHeight="1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ht="15.75" customHeight="1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ht="15.75" customHeight="1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ht="15.75" customHeight="1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ht="15.75" customHeight="1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ht="15.75" customHeight="1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ht="15.75" customHeight="1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ht="15.75" customHeight="1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ht="15.75" customHeight="1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ht="15.75" customHeight="1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ht="15.75" customHeight="1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ht="15.75" customHeight="1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ht="15.7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ht="15.7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ht="15.75" customHeight="1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ht="15.7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8" ht="15.7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</row>
    <row r="59" ht="15.7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</row>
    <row r="60" ht="15.7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</row>
    <row r="61" ht="15.7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</row>
    <row r="62" ht="15.7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</row>
    <row r="63" ht="15.7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</row>
    <row r="64" ht="15.7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</row>
    <row r="65" ht="15.7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</row>
    <row r="66" ht="15.7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</row>
    <row r="67" ht="15.7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</row>
    <row r="68" ht="15.7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</row>
    <row r="69" ht="15.7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</row>
    <row r="70" ht="15.7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</row>
    <row r="71" ht="15.7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</row>
    <row r="72" ht="15.7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</row>
    <row r="73" ht="15.7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</row>
    <row r="74" ht="15.7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</row>
    <row r="75" ht="15.7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</row>
    <row r="76" ht="15.7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</row>
    <row r="77" ht="15.7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</row>
    <row r="78" ht="15.7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</row>
    <row r="79" ht="15.7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</row>
    <row r="80" ht="15.7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</row>
    <row r="81" ht="15.7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</row>
    <row r="82" ht="15.7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</row>
    <row r="83" ht="15.7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</row>
    <row r="84" ht="15.7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</row>
    <row r="85" ht="15.7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</row>
    <row r="86" ht="15.7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</row>
    <row r="87" ht="15.7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</row>
    <row r="88" ht="15.7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</row>
    <row r="89" ht="15.7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</row>
    <row r="90" ht="15.7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</row>
    <row r="91" ht="15.7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</row>
    <row r="92" ht="15.7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</row>
    <row r="93" ht="15.7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</row>
    <row r="94" ht="15.7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</row>
    <row r="95" ht="15.7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</row>
    <row r="96" ht="15.7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</row>
    <row r="97" ht="15.7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</row>
    <row r="98" ht="15.7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</row>
    <row r="99" ht="15.7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</row>
    <row r="100" ht="15.7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</row>
    <row r="101" ht="15.7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</row>
    <row r="102" ht="15.7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</row>
    <row r="103" ht="15.7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</row>
    <row r="104" ht="15.7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</row>
    <row r="105" ht="15.7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</row>
    <row r="106" ht="15.7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</row>
    <row r="107" ht="15.7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</row>
    <row r="108" ht="15.7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</row>
    <row r="109" ht="15.7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</row>
    <row r="110" ht="15.7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</row>
    <row r="111" ht="15.7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</row>
    <row r="112" ht="15.7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</row>
    <row r="113" ht="15.7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</row>
    <row r="114" ht="15.7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</row>
    <row r="115" ht="15.7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</row>
    <row r="116" ht="15.7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</row>
    <row r="117" ht="15.7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</row>
    <row r="118" ht="15.7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</row>
    <row r="119" ht="15.7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</row>
    <row r="120" ht="15.7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</row>
    <row r="121" ht="15.7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</row>
    <row r="122" ht="15.7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</row>
    <row r="123" ht="15.7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</row>
    <row r="124" ht="15.7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  <c r="Z124" s="164"/>
    </row>
    <row r="125" ht="15.7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  <c r="Z125" s="164"/>
    </row>
    <row r="126" ht="15.7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</row>
    <row r="127" ht="15.7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</row>
    <row r="128" ht="15.7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</row>
    <row r="129" ht="15.7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</row>
    <row r="130" ht="15.7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</row>
    <row r="131" ht="15.7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164"/>
    </row>
    <row r="132" ht="15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</row>
    <row r="133" ht="15.7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</row>
    <row r="134" ht="15.7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</row>
    <row r="135" ht="15.7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</row>
    <row r="136" ht="15.7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</row>
    <row r="137" ht="15.7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</row>
    <row r="138" ht="15.7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</row>
    <row r="139" ht="15.7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</row>
    <row r="140" ht="15.7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</row>
    <row r="141" ht="15.7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</row>
    <row r="142" ht="15.7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</row>
    <row r="143" ht="15.7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</row>
    <row r="144" ht="15.7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</row>
    <row r="145" ht="15.7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</row>
    <row r="146" ht="15.7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164"/>
      <c r="Z146" s="164"/>
    </row>
    <row r="147" ht="15.7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</row>
    <row r="148" ht="15.7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</row>
    <row r="149" ht="15.7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</row>
    <row r="150" ht="15.7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</row>
    <row r="151" ht="15.7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</row>
    <row r="152" ht="15.7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</row>
    <row r="153" ht="15.7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</row>
    <row r="154" ht="15.7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</row>
    <row r="155" ht="15.7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</row>
    <row r="156" ht="15.7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</row>
    <row r="157" ht="15.7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</row>
    <row r="158" ht="15.7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</row>
    <row r="159" ht="15.7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</row>
    <row r="160" ht="15.7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</row>
    <row r="161" ht="15.7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</row>
    <row r="162" ht="15.7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</row>
    <row r="163" ht="15.7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4"/>
      <c r="Z163" s="164"/>
    </row>
    <row r="164" ht="15.7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  <c r="Y164" s="164"/>
      <c r="Z164" s="164"/>
    </row>
    <row r="165" ht="15.7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</row>
    <row r="166" ht="15.7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  <c r="Y166" s="164"/>
      <c r="Z166" s="164"/>
    </row>
    <row r="167" ht="15.7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  <c r="Y167" s="164"/>
      <c r="Z167" s="164"/>
    </row>
    <row r="168" ht="15.7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</row>
    <row r="169" ht="15.7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</row>
    <row r="170" ht="15.7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</row>
    <row r="171" ht="15.7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</row>
    <row r="172" ht="15.7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</row>
    <row r="173" ht="15.7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</row>
    <row r="174" ht="15.7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</row>
    <row r="175" ht="15.7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</row>
    <row r="176" ht="15.7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</row>
    <row r="177" ht="15.7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  <c r="Y177" s="164"/>
      <c r="Z177" s="164"/>
    </row>
    <row r="178" ht="15.7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</row>
    <row r="179" ht="15.7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</row>
    <row r="180" ht="15.7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</row>
    <row r="181" ht="15.7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</row>
    <row r="182" ht="15.7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</row>
    <row r="183" ht="15.7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</row>
    <row r="184" ht="15.7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</row>
    <row r="185" ht="15.7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</row>
    <row r="186" ht="15.7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</row>
    <row r="187" ht="15.7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</row>
    <row r="188" ht="15.7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</row>
    <row r="189" ht="15.7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</row>
    <row r="190" ht="15.7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</row>
    <row r="191" ht="15.7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</row>
    <row r="192" ht="15.7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</row>
    <row r="193" ht="15.7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</row>
    <row r="194" ht="15.7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</row>
    <row r="195" ht="15.7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  <c r="Y195" s="164"/>
      <c r="Z195" s="164"/>
    </row>
    <row r="196" ht="15.7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</row>
    <row r="197" ht="15.7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  <c r="X197" s="164"/>
      <c r="Y197" s="164"/>
      <c r="Z197" s="164"/>
    </row>
    <row r="198" ht="15.7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</row>
    <row r="199" ht="15.7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</row>
    <row r="200" ht="15.7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  <c r="X200" s="164"/>
      <c r="Y200" s="164"/>
      <c r="Z200" s="164"/>
    </row>
    <row r="201" ht="15.7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  <c r="X201" s="164"/>
      <c r="Y201" s="164"/>
      <c r="Z201" s="164"/>
    </row>
    <row r="202" ht="15.7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</row>
    <row r="203" ht="15.7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</row>
    <row r="204" ht="15.7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  <c r="X204" s="164"/>
      <c r="Y204" s="164"/>
      <c r="Z204" s="164"/>
    </row>
    <row r="205" ht="15.7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</row>
    <row r="206" ht="15.7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</row>
    <row r="207" ht="15.7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</row>
    <row r="208" ht="15.7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  <c r="Y208" s="164"/>
      <c r="Z208" s="164"/>
    </row>
    <row r="209" ht="15.7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  <c r="Y209" s="164"/>
      <c r="Z209" s="164"/>
    </row>
    <row r="210" ht="15.7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  <c r="Y210" s="164"/>
      <c r="Z210" s="164"/>
    </row>
    <row r="211" ht="15.7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</row>
    <row r="212" ht="15.7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  <c r="Y212" s="164"/>
      <c r="Z212" s="164"/>
    </row>
    <row r="213" ht="15.7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</row>
    <row r="214" ht="15.7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</row>
    <row r="215" ht="15.7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</row>
    <row r="216" ht="15.7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  <c r="X216" s="164"/>
      <c r="Y216" s="164"/>
      <c r="Z216" s="164"/>
    </row>
    <row r="217" ht="15.75" customHeight="1">
      <c r="A217" s="164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  <c r="Y217" s="164"/>
      <c r="Z217" s="164"/>
    </row>
    <row r="218" ht="15.75" customHeight="1">
      <c r="A218" s="164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64"/>
      <c r="X218" s="164"/>
      <c r="Y218" s="164"/>
      <c r="Z218" s="164"/>
    </row>
    <row r="219" ht="15.75" customHeight="1">
      <c r="A219" s="164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  <c r="X219" s="164"/>
      <c r="Y219" s="164"/>
      <c r="Z219" s="164"/>
    </row>
    <row r="220" ht="15.75" customHeight="1">
      <c r="A220" s="164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  <c r="X220" s="164"/>
      <c r="Y220" s="164"/>
      <c r="Z220" s="16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0:$I$11"/>
  <mergeCells count="6">
    <mergeCell ref="A7:A8"/>
    <mergeCell ref="B7:B8"/>
    <mergeCell ref="C7:C8"/>
    <mergeCell ref="D7:D8"/>
    <mergeCell ref="E7:E8"/>
    <mergeCell ref="F7:I7"/>
  </mergeCells>
  <printOptions/>
  <pageMargins bottom="0.75" footer="0.0" header="0.0" left="0.7" right="0.7" top="0.7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29.43"/>
    <col customWidth="1" min="3" max="3" width="32.57"/>
    <col customWidth="1" min="4" max="4" width="26.86"/>
    <col customWidth="1" min="5" max="5" width="20.14"/>
    <col customWidth="1" min="6" max="6" width="18.57"/>
  </cols>
  <sheetData>
    <row r="1">
      <c r="A1" s="1" t="str">
        <f>#REF!</f>
        <v>#REF!</v>
      </c>
      <c r="B1" s="163"/>
      <c r="C1" s="163"/>
      <c r="D1" s="163"/>
      <c r="E1" s="163"/>
      <c r="F1" s="163"/>
      <c r="G1" s="163"/>
      <c r="H1" s="163"/>
      <c r="I1" s="163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>
      <c r="A2" s="164"/>
      <c r="B2" s="164"/>
      <c r="C2" s="165" t="s">
        <v>262</v>
      </c>
      <c r="D2" s="166">
        <f>E9</f>
        <v>0</v>
      </c>
      <c r="E2" s="167"/>
      <c r="F2" s="167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>
      <c r="A3" s="164"/>
      <c r="B3" s="164"/>
      <c r="C3" s="165" t="s">
        <v>263</v>
      </c>
      <c r="D3" s="166">
        <f>SUM(F9:I9)</f>
        <v>0</v>
      </c>
      <c r="E3" s="167"/>
      <c r="F3" s="167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</row>
    <row r="4">
      <c r="A4" s="164"/>
      <c r="B4" s="164"/>
      <c r="C4" s="165" t="s">
        <v>264</v>
      </c>
      <c r="D4" s="166">
        <f>D2+D3</f>
        <v>0</v>
      </c>
      <c r="E4" s="167"/>
      <c r="F4" s="167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ht="8.25" customHeight="1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>
      <c r="A7" s="168" t="s">
        <v>265</v>
      </c>
      <c r="B7" s="168" t="s">
        <v>266</v>
      </c>
      <c r="C7" s="168" t="s">
        <v>267</v>
      </c>
      <c r="D7" s="168" t="s">
        <v>268</v>
      </c>
      <c r="E7" s="168" t="s">
        <v>269</v>
      </c>
      <c r="F7" s="169" t="s">
        <v>270</v>
      </c>
      <c r="G7" s="88"/>
      <c r="H7" s="88"/>
      <c r="I7" s="89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>
      <c r="A8" s="154"/>
      <c r="B8" s="154"/>
      <c r="C8" s="154"/>
      <c r="D8" s="154"/>
      <c r="E8" s="154"/>
      <c r="F8" s="170" t="s">
        <v>271</v>
      </c>
      <c r="G8" s="171" t="s">
        <v>272</v>
      </c>
      <c r="H8" s="171" t="s">
        <v>273</v>
      </c>
      <c r="I8" s="172" t="s">
        <v>274</v>
      </c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>
      <c r="A9" s="173"/>
      <c r="B9" s="174"/>
      <c r="C9" s="174"/>
      <c r="D9" s="175" t="s">
        <v>275</v>
      </c>
      <c r="E9" s="176">
        <f t="shared" ref="E9:I9" si="1">SUM(E11:E29)</f>
        <v>0</v>
      </c>
      <c r="F9" s="177">
        <f t="shared" si="1"/>
        <v>0</v>
      </c>
      <c r="G9" s="177">
        <f t="shared" si="1"/>
        <v>0</v>
      </c>
      <c r="H9" s="177">
        <f t="shared" si="1"/>
        <v>0</v>
      </c>
      <c r="I9" s="177">
        <f t="shared" si="1"/>
        <v>0</v>
      </c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>
      <c r="A10" s="178"/>
      <c r="B10" s="179"/>
      <c r="C10" s="179"/>
      <c r="D10" s="179"/>
      <c r="E10" s="179"/>
      <c r="F10" s="179"/>
      <c r="G10" s="179"/>
      <c r="H10" s="179"/>
      <c r="I10" s="180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>
      <c r="A11" s="164"/>
      <c r="B11" s="164"/>
      <c r="C11" s="164"/>
      <c r="D11" s="12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>
      <c r="A12" s="164"/>
      <c r="B12" s="164"/>
      <c r="C12" s="164"/>
      <c r="D12" s="12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>
      <c r="A13" s="164"/>
      <c r="B13" s="164"/>
      <c r="C13" s="164"/>
      <c r="D13" s="12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>
      <c r="A14" s="164"/>
      <c r="B14" s="164"/>
      <c r="C14" s="164"/>
      <c r="D14" s="12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>
      <c r="A15" s="164"/>
      <c r="B15" s="164"/>
      <c r="C15" s="164"/>
      <c r="D15" s="12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>
      <c r="A16" s="164"/>
      <c r="B16" s="164"/>
      <c r="C16" s="164"/>
      <c r="D16" s="12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>
      <c r="A17" s="164"/>
      <c r="B17" s="164"/>
      <c r="C17" s="164"/>
      <c r="D17" s="12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>
      <c r="A18" s="164"/>
      <c r="B18" s="164"/>
      <c r="C18" s="164"/>
      <c r="D18" s="12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>
      <c r="A19" s="164"/>
      <c r="B19" s="164"/>
      <c r="C19" s="164"/>
      <c r="D19" s="12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>
      <c r="A20" s="164"/>
      <c r="B20" s="164"/>
      <c r="C20" s="164"/>
      <c r="D20" s="12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ht="15.75" customHeight="1">
      <c r="A21" s="164"/>
      <c r="B21" s="164"/>
      <c r="C21" s="164"/>
      <c r="D21" s="12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ht="15.75" customHeight="1">
      <c r="A22" s="164"/>
      <c r="B22" s="164"/>
      <c r="C22" s="164"/>
      <c r="D22" s="12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ht="15.75" customHeight="1">
      <c r="A23" s="164"/>
      <c r="B23" s="164"/>
      <c r="C23" s="164"/>
      <c r="D23" s="12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ht="15.75" customHeight="1">
      <c r="A24" s="164"/>
      <c r="B24" s="164"/>
      <c r="C24" s="164"/>
      <c r="D24" s="12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ht="15.75" customHeight="1">
      <c r="A25" s="164"/>
      <c r="B25" s="164"/>
      <c r="C25" s="164"/>
      <c r="D25" s="12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ht="15.75" customHeight="1">
      <c r="A26" s="164"/>
      <c r="B26" s="164"/>
      <c r="C26" s="164"/>
      <c r="D26" s="12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ht="15.75" customHeight="1">
      <c r="A27" s="164"/>
      <c r="B27" s="164"/>
      <c r="C27" s="164"/>
      <c r="D27" s="12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ht="15.75" customHeight="1">
      <c r="A28" s="164"/>
      <c r="B28" s="164"/>
      <c r="C28" s="164"/>
      <c r="D28" s="12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ht="15.75" customHeight="1">
      <c r="A29" s="164"/>
      <c r="B29" s="164"/>
      <c r="C29" s="164"/>
      <c r="D29" s="12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ht="15.75" customHeight="1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ht="15.75" customHeight="1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ht="15.75" customHeight="1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ht="15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ht="15.75" customHeight="1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ht="15.75" customHeight="1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ht="15.75" customHeigh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ht="15.75" customHeight="1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ht="15.7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ht="15.75" customHeight="1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ht="15.75" customHeight="1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ht="15.75" customHeight="1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ht="15.75" customHeight="1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ht="15.75" customHeight="1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ht="15.75" customHeight="1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ht="15.75" customHeight="1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ht="15.75" customHeight="1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ht="15.75" customHeight="1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ht="15.75" customHeight="1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ht="15.75" customHeight="1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ht="15.75" customHeight="1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ht="15.75" customHeight="1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ht="15.75" customHeight="1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ht="15.75" customHeight="1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ht="15.7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ht="15.7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ht="15.75" customHeight="1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ht="15.7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8" ht="15.7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</row>
    <row r="59" ht="15.7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</row>
    <row r="60" ht="15.7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</row>
    <row r="61" ht="15.7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</row>
    <row r="62" ht="15.7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</row>
    <row r="63" ht="15.7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</row>
    <row r="64" ht="15.7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</row>
    <row r="65" ht="15.7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</row>
    <row r="66" ht="15.7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</row>
    <row r="67" ht="15.7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</row>
    <row r="68" ht="15.7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</row>
    <row r="69" ht="15.7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</row>
    <row r="70" ht="15.7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</row>
    <row r="71" ht="15.7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</row>
    <row r="72" ht="15.7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</row>
    <row r="73" ht="15.7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</row>
    <row r="74" ht="15.7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</row>
    <row r="75" ht="15.7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</row>
    <row r="76" ht="15.7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</row>
    <row r="77" ht="15.7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</row>
    <row r="78" ht="15.7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</row>
    <row r="79" ht="15.7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</row>
    <row r="80" ht="15.7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</row>
    <row r="81" ht="15.7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</row>
    <row r="82" ht="15.7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</row>
    <row r="83" ht="15.7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</row>
    <row r="84" ht="15.7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</row>
    <row r="85" ht="15.7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</row>
    <row r="86" ht="15.7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</row>
    <row r="87" ht="15.7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</row>
    <row r="88" ht="15.7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</row>
    <row r="89" ht="15.7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</row>
    <row r="90" ht="15.7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</row>
    <row r="91" ht="15.7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</row>
    <row r="92" ht="15.7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</row>
    <row r="93" ht="15.7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</row>
    <row r="94" ht="15.7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</row>
    <row r="95" ht="15.7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</row>
    <row r="96" ht="15.7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</row>
    <row r="97" ht="15.7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</row>
    <row r="98" ht="15.7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</row>
    <row r="99" ht="15.7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</row>
    <row r="100" ht="15.7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</row>
    <row r="101" ht="15.7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</row>
    <row r="102" ht="15.7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</row>
    <row r="103" ht="15.7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</row>
    <row r="104" ht="15.7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</row>
    <row r="105" ht="15.7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</row>
    <row r="106" ht="15.7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</row>
    <row r="107" ht="15.7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</row>
    <row r="108" ht="15.7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</row>
    <row r="109" ht="15.7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</row>
    <row r="110" ht="15.7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</row>
    <row r="111" ht="15.7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</row>
    <row r="112" ht="15.7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</row>
    <row r="113" ht="15.7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</row>
    <row r="114" ht="15.7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</row>
    <row r="115" ht="15.7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</row>
    <row r="116" ht="15.7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</row>
    <row r="117" ht="15.7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</row>
    <row r="118" ht="15.7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</row>
    <row r="119" ht="15.7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</row>
    <row r="120" ht="15.7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</row>
    <row r="121" ht="15.7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</row>
    <row r="122" ht="15.7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</row>
    <row r="123" ht="15.7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</row>
    <row r="124" ht="15.7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  <c r="Z124" s="164"/>
    </row>
    <row r="125" ht="15.7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  <c r="Z125" s="164"/>
    </row>
    <row r="126" ht="15.7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</row>
    <row r="127" ht="15.7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</row>
    <row r="128" ht="15.7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</row>
    <row r="129" ht="15.7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</row>
    <row r="130" ht="15.7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</row>
    <row r="131" ht="15.7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164"/>
    </row>
    <row r="132" ht="15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</row>
    <row r="133" ht="15.7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</row>
    <row r="134" ht="15.7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</row>
    <row r="135" ht="15.7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</row>
    <row r="136" ht="15.7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</row>
    <row r="137" ht="15.7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</row>
    <row r="138" ht="15.7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</row>
    <row r="139" ht="15.7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</row>
    <row r="140" ht="15.7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</row>
    <row r="141" ht="15.7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</row>
    <row r="142" ht="15.7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</row>
    <row r="143" ht="15.7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</row>
    <row r="144" ht="15.7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</row>
    <row r="145" ht="15.7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</row>
    <row r="146" ht="15.7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164"/>
      <c r="Z146" s="164"/>
    </row>
    <row r="147" ht="15.7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</row>
    <row r="148" ht="15.7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</row>
    <row r="149" ht="15.7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</row>
    <row r="150" ht="15.7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</row>
    <row r="151" ht="15.7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</row>
    <row r="152" ht="15.7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</row>
    <row r="153" ht="15.7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</row>
    <row r="154" ht="15.7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</row>
    <row r="155" ht="15.7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</row>
    <row r="156" ht="15.7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</row>
    <row r="157" ht="15.7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</row>
    <row r="158" ht="15.7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</row>
    <row r="159" ht="15.7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</row>
    <row r="160" ht="15.7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</row>
    <row r="161" ht="15.7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</row>
    <row r="162" ht="15.7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</row>
    <row r="163" ht="15.7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4"/>
      <c r="Z163" s="164"/>
    </row>
    <row r="164" ht="15.7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  <c r="Y164" s="164"/>
      <c r="Z164" s="164"/>
    </row>
    <row r="165" ht="15.7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</row>
    <row r="166" ht="15.7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  <c r="Y166" s="164"/>
      <c r="Z166" s="164"/>
    </row>
    <row r="167" ht="15.7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  <c r="Y167" s="164"/>
      <c r="Z167" s="164"/>
    </row>
    <row r="168" ht="15.7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</row>
    <row r="169" ht="15.7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</row>
    <row r="170" ht="15.7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</row>
    <row r="171" ht="15.7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</row>
    <row r="172" ht="15.7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</row>
    <row r="173" ht="15.7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</row>
    <row r="174" ht="15.7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</row>
    <row r="175" ht="15.7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</row>
    <row r="176" ht="15.7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</row>
    <row r="177" ht="15.7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  <c r="Y177" s="164"/>
      <c r="Z177" s="164"/>
    </row>
    <row r="178" ht="15.7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</row>
    <row r="179" ht="15.7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</row>
    <row r="180" ht="15.7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</row>
    <row r="181" ht="15.7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</row>
    <row r="182" ht="15.7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</row>
    <row r="183" ht="15.7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</row>
    <row r="184" ht="15.7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</row>
    <row r="185" ht="15.7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</row>
    <row r="186" ht="15.7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</row>
    <row r="187" ht="15.7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</row>
    <row r="188" ht="15.7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</row>
    <row r="189" ht="15.7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</row>
    <row r="190" ht="15.7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</row>
    <row r="191" ht="15.7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</row>
    <row r="192" ht="15.7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</row>
    <row r="193" ht="15.7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</row>
    <row r="194" ht="15.7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</row>
    <row r="195" ht="15.7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  <c r="Y195" s="164"/>
      <c r="Z195" s="164"/>
    </row>
    <row r="196" ht="15.7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</row>
    <row r="197" ht="15.7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  <c r="X197" s="164"/>
      <c r="Y197" s="164"/>
      <c r="Z197" s="164"/>
    </row>
    <row r="198" ht="15.7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</row>
    <row r="199" ht="15.7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</row>
    <row r="200" ht="15.7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  <c r="X200" s="164"/>
      <c r="Y200" s="164"/>
      <c r="Z200" s="164"/>
    </row>
    <row r="201" ht="15.7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  <c r="X201" s="164"/>
      <c r="Y201" s="164"/>
      <c r="Z201" s="164"/>
    </row>
    <row r="202" ht="15.7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</row>
    <row r="203" ht="15.7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</row>
    <row r="204" ht="15.7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  <c r="X204" s="164"/>
      <c r="Y204" s="164"/>
      <c r="Z204" s="164"/>
    </row>
    <row r="205" ht="15.7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</row>
    <row r="206" ht="15.7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</row>
    <row r="207" ht="15.7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</row>
    <row r="208" ht="15.7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  <c r="Y208" s="164"/>
      <c r="Z208" s="164"/>
    </row>
    <row r="209" ht="15.7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  <c r="Y209" s="164"/>
      <c r="Z209" s="164"/>
    </row>
    <row r="210" ht="15.7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  <c r="Y210" s="164"/>
      <c r="Z210" s="164"/>
    </row>
    <row r="211" ht="15.7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</row>
    <row r="212" ht="15.7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  <c r="Y212" s="164"/>
      <c r="Z212" s="164"/>
    </row>
    <row r="213" ht="15.7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</row>
    <row r="214" ht="15.7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</row>
    <row r="215" ht="15.7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</row>
    <row r="216" ht="15.7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  <c r="X216" s="164"/>
      <c r="Y216" s="164"/>
      <c r="Z216" s="164"/>
    </row>
    <row r="217" ht="15.75" customHeight="1">
      <c r="A217" s="164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  <c r="Y217" s="164"/>
      <c r="Z217" s="164"/>
    </row>
    <row r="218" ht="15.75" customHeight="1">
      <c r="A218" s="164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64"/>
      <c r="X218" s="164"/>
      <c r="Y218" s="164"/>
      <c r="Z218" s="164"/>
    </row>
    <row r="219" ht="15.75" customHeight="1">
      <c r="A219" s="164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  <c r="X219" s="164"/>
      <c r="Y219" s="164"/>
      <c r="Z219" s="164"/>
    </row>
    <row r="220" ht="15.75" customHeight="1">
      <c r="A220" s="164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  <c r="X220" s="164"/>
      <c r="Y220" s="164"/>
      <c r="Z220" s="16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0:$I$11"/>
  <mergeCells count="6">
    <mergeCell ref="A7:A8"/>
    <mergeCell ref="B7:B8"/>
    <mergeCell ref="C7:C8"/>
    <mergeCell ref="D7:D8"/>
    <mergeCell ref="E7:E8"/>
    <mergeCell ref="F7:I7"/>
  </mergeCells>
  <printOptions/>
  <pageMargins bottom="0.75" footer="0.0" header="0.0" left="0.7" right="0.7" top="0.7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/>
  <cols>
    <col customWidth="1" min="1" max="1" width="38.0"/>
    <col customWidth="1" min="2" max="4" width="13.71"/>
    <col customWidth="1" min="5" max="5" width="17.0"/>
    <col customWidth="1" min="6" max="6" width="9.14"/>
    <col customWidth="1" min="7" max="25" width="8.71"/>
  </cols>
  <sheetData>
    <row r="1">
      <c r="A1" s="181"/>
      <c r="B1" s="182"/>
      <c r="C1" s="182"/>
      <c r="D1" s="183"/>
      <c r="E1" s="183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>
      <c r="A2" s="181"/>
      <c r="B2" s="182"/>
      <c r="C2" s="182"/>
      <c r="D2" s="183"/>
      <c r="E2" s="183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ht="24.0" customHeight="1">
      <c r="A3" s="185" t="s">
        <v>276</v>
      </c>
      <c r="B3" s="128"/>
      <c r="C3" s="128"/>
      <c r="D3" s="128"/>
      <c r="E3" s="32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ht="5.25" customHeight="1">
      <c r="A4" s="181"/>
      <c r="B4" s="182"/>
      <c r="C4" s="182"/>
      <c r="D4" s="183"/>
      <c r="E4" s="183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</row>
    <row r="5">
      <c r="A5" s="186" t="s">
        <v>277</v>
      </c>
      <c r="B5" s="187"/>
      <c r="C5" s="188"/>
      <c r="D5" s="188"/>
      <c r="E5" s="189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</row>
    <row r="6">
      <c r="A6" s="190" t="s">
        <v>278</v>
      </c>
      <c r="B6" s="191"/>
      <c r="C6" s="192"/>
      <c r="D6" s="192"/>
      <c r="E6" s="19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</row>
    <row r="7" ht="5.25" customHeight="1">
      <c r="A7" s="181"/>
      <c r="B7" s="182"/>
      <c r="C7" s="182"/>
      <c r="D7" s="183"/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ht="24.0" customHeight="1">
      <c r="A8" s="194" t="s">
        <v>279</v>
      </c>
      <c r="B8" s="188"/>
      <c r="C8" s="188"/>
      <c r="D8" s="188"/>
      <c r="E8" s="189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</row>
    <row r="9">
      <c r="A9" s="195" t="s">
        <v>280</v>
      </c>
      <c r="B9" s="196" t="s">
        <v>184</v>
      </c>
      <c r="C9" s="196" t="s">
        <v>185</v>
      </c>
      <c r="D9" s="197" t="s">
        <v>186</v>
      </c>
      <c r="E9" s="198" t="s">
        <v>281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</row>
    <row r="10">
      <c r="A10" s="199" t="s">
        <v>17</v>
      </c>
      <c r="B10" s="200"/>
      <c r="C10" s="200"/>
      <c r="D10" s="201"/>
      <c r="E10" s="202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</row>
    <row r="11">
      <c r="A11" s="203" t="s">
        <v>282</v>
      </c>
      <c r="B11" s="204">
        <v>44287.0</v>
      </c>
      <c r="C11" s="204">
        <v>44291.0</v>
      </c>
      <c r="D11" s="205">
        <f t="shared" ref="D11:D12" si="1">C11-B11</f>
        <v>4</v>
      </c>
      <c r="E11" s="206" t="s">
        <v>283</v>
      </c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</row>
    <row r="12">
      <c r="A12" s="203"/>
      <c r="B12" s="204"/>
      <c r="C12" s="204"/>
      <c r="D12" s="205">
        <f t="shared" si="1"/>
        <v>0</v>
      </c>
      <c r="E12" s="206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</row>
    <row r="13">
      <c r="A13" s="207" t="s">
        <v>284</v>
      </c>
      <c r="B13" s="208"/>
      <c r="C13" s="208"/>
      <c r="D13" s="208"/>
      <c r="E13" s="209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</row>
    <row r="14">
      <c r="A14" s="203"/>
      <c r="B14" s="204"/>
      <c r="C14" s="204"/>
      <c r="D14" s="205">
        <f t="shared" ref="D14:D15" si="2">C14-B14</f>
        <v>0</v>
      </c>
      <c r="E14" s="206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</row>
    <row r="15">
      <c r="A15" s="203"/>
      <c r="B15" s="204"/>
      <c r="C15" s="204"/>
      <c r="D15" s="205">
        <f t="shared" si="2"/>
        <v>0</v>
      </c>
      <c r="E15" s="206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</row>
    <row r="16">
      <c r="A16" s="207" t="s">
        <v>54</v>
      </c>
      <c r="B16" s="208"/>
      <c r="C16" s="208"/>
      <c r="D16" s="208"/>
      <c r="E16" s="209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</row>
    <row r="17">
      <c r="A17" s="203"/>
      <c r="B17" s="204"/>
      <c r="C17" s="204"/>
      <c r="D17" s="205">
        <f t="shared" ref="D17:D18" si="3">C17-B17</f>
        <v>0</v>
      </c>
      <c r="E17" s="206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</row>
    <row r="18">
      <c r="A18" s="203"/>
      <c r="B18" s="204"/>
      <c r="C18" s="204"/>
      <c r="D18" s="205">
        <f t="shared" si="3"/>
        <v>0</v>
      </c>
      <c r="E18" s="206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</row>
    <row r="19">
      <c r="A19" s="207" t="s">
        <v>73</v>
      </c>
      <c r="B19" s="208"/>
      <c r="C19" s="208"/>
      <c r="D19" s="208"/>
      <c r="E19" s="209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</row>
    <row r="20">
      <c r="A20" s="203"/>
      <c r="B20" s="204"/>
      <c r="C20" s="204"/>
      <c r="D20" s="205">
        <f t="shared" ref="D20:D21" si="4">C20-B20</f>
        <v>0</v>
      </c>
      <c r="E20" s="206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</row>
    <row r="21" ht="15.75" customHeight="1">
      <c r="A21" s="203"/>
      <c r="B21" s="204"/>
      <c r="C21" s="204"/>
      <c r="D21" s="205">
        <f t="shared" si="4"/>
        <v>0</v>
      </c>
      <c r="E21" s="206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ht="15.75" customHeight="1">
      <c r="A22" s="207" t="s">
        <v>285</v>
      </c>
      <c r="B22" s="208"/>
      <c r="C22" s="208"/>
      <c r="D22" s="208"/>
      <c r="E22" s="209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</row>
    <row r="23" ht="15.75" customHeight="1">
      <c r="A23" s="203"/>
      <c r="B23" s="204"/>
      <c r="C23" s="204"/>
      <c r="D23" s="205">
        <f t="shared" ref="D23:D24" si="5">C23-B23</f>
        <v>0</v>
      </c>
      <c r="E23" s="206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</row>
    <row r="24" ht="15.75" customHeight="1">
      <c r="A24" s="203"/>
      <c r="B24" s="204"/>
      <c r="C24" s="204"/>
      <c r="D24" s="205">
        <f t="shared" si="5"/>
        <v>0</v>
      </c>
      <c r="E24" s="206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</row>
    <row r="25" ht="15.75" customHeight="1">
      <c r="A25" s="207" t="s">
        <v>286</v>
      </c>
      <c r="B25" s="208"/>
      <c r="C25" s="208"/>
      <c r="D25" s="208"/>
      <c r="E25" s="209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</row>
    <row r="26" ht="15.75" customHeight="1">
      <c r="A26" s="203"/>
      <c r="B26" s="204"/>
      <c r="C26" s="204"/>
      <c r="D26" s="205">
        <f t="shared" ref="D26:D27" si="6">C26-B26</f>
        <v>0</v>
      </c>
      <c r="E26" s="206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</row>
    <row r="27" ht="15.75" customHeight="1">
      <c r="A27" s="203"/>
      <c r="B27" s="204"/>
      <c r="C27" s="204"/>
      <c r="D27" s="205">
        <f t="shared" si="6"/>
        <v>0</v>
      </c>
      <c r="E27" s="206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</row>
    <row r="28" ht="15.75" customHeight="1">
      <c r="A28" s="207" t="s">
        <v>287</v>
      </c>
      <c r="B28" s="208"/>
      <c r="C28" s="208"/>
      <c r="D28" s="208"/>
      <c r="E28" s="209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</row>
    <row r="29" ht="15.75" customHeight="1">
      <c r="A29" s="203"/>
      <c r="B29" s="204"/>
      <c r="C29" s="204"/>
      <c r="D29" s="205">
        <f t="shared" ref="D29:D30" si="7">C29-B29</f>
        <v>0</v>
      </c>
      <c r="E29" s="206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</row>
    <row r="30" ht="15.75" customHeight="1">
      <c r="A30" s="203"/>
      <c r="B30" s="204"/>
      <c r="C30" s="204"/>
      <c r="D30" s="205">
        <f t="shared" si="7"/>
        <v>0</v>
      </c>
      <c r="E30" s="206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</row>
    <row r="31" ht="15.75" customHeight="1">
      <c r="A31" s="207" t="s">
        <v>39</v>
      </c>
      <c r="B31" s="208"/>
      <c r="C31" s="208"/>
      <c r="D31" s="208"/>
      <c r="E31" s="209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</row>
    <row r="32" ht="15.75" customHeight="1">
      <c r="A32" s="203"/>
      <c r="B32" s="204"/>
      <c r="C32" s="204"/>
      <c r="D32" s="205">
        <f t="shared" ref="D32:D33" si="8">C32-B32</f>
        <v>0</v>
      </c>
      <c r="E32" s="206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</row>
    <row r="33" ht="15.75" customHeight="1">
      <c r="A33" s="210"/>
      <c r="B33" s="211"/>
      <c r="C33" s="211"/>
      <c r="D33" s="212">
        <f t="shared" si="8"/>
        <v>0</v>
      </c>
      <c r="E33" s="213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</row>
    <row r="34" ht="4.5" customHeight="1">
      <c r="A34" s="181"/>
      <c r="B34" s="182"/>
      <c r="C34" s="182"/>
      <c r="D34" s="183"/>
      <c r="E34" s="183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</row>
    <row r="35" ht="24.0" customHeight="1">
      <c r="A35" s="194" t="s">
        <v>288</v>
      </c>
      <c r="B35" s="188"/>
      <c r="C35" s="188"/>
      <c r="D35" s="188"/>
      <c r="E35" s="189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ht="15.75" customHeight="1">
      <c r="A36" s="195" t="s">
        <v>289</v>
      </c>
      <c r="B36" s="196" t="s">
        <v>184</v>
      </c>
      <c r="C36" s="196" t="s">
        <v>190</v>
      </c>
      <c r="D36" s="197"/>
      <c r="E36" s="198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</row>
    <row r="37" ht="15.75" customHeight="1">
      <c r="A37" s="214" t="s">
        <v>290</v>
      </c>
      <c r="B37" s="215">
        <v>44301.0</v>
      </c>
      <c r="C37" s="215">
        <v>44306.0</v>
      </c>
      <c r="D37" s="216"/>
      <c r="E37" s="217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</row>
    <row r="38" ht="15.75" customHeight="1">
      <c r="A38" s="203" t="s">
        <v>291</v>
      </c>
      <c r="B38" s="204">
        <v>44336.0</v>
      </c>
      <c r="C38" s="204">
        <v>44341.0</v>
      </c>
      <c r="D38" s="205"/>
      <c r="E38" s="206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</row>
    <row r="39" ht="15.75" customHeight="1">
      <c r="A39" s="203"/>
      <c r="B39" s="204"/>
      <c r="C39" s="204"/>
      <c r="D39" s="205"/>
      <c r="E39" s="206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</row>
    <row r="40" ht="15.75" customHeight="1">
      <c r="A40" s="203"/>
      <c r="B40" s="204"/>
      <c r="C40" s="204"/>
      <c r="D40" s="205"/>
      <c r="E40" s="206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</row>
    <row r="41" ht="15.75" customHeight="1">
      <c r="A41" s="210"/>
      <c r="B41" s="211"/>
      <c r="C41" s="211"/>
      <c r="D41" s="212"/>
      <c r="E41" s="213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</row>
    <row r="42" ht="15.75" customHeight="1">
      <c r="A42" s="218" t="s">
        <v>292</v>
      </c>
      <c r="B42" s="7"/>
      <c r="C42" s="7"/>
      <c r="D42" s="7"/>
      <c r="E42" s="183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</row>
    <row r="43" ht="15.75" customHeight="1">
      <c r="A43" s="218"/>
      <c r="B43" s="7"/>
      <c r="C43" s="7"/>
      <c r="D43" s="7"/>
      <c r="E43" s="183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</row>
    <row r="44" ht="15.75" customHeight="1">
      <c r="A44" s="219" t="s">
        <v>293</v>
      </c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</row>
    <row r="45" ht="15.75" customHeight="1">
      <c r="A45" s="220" t="s">
        <v>175</v>
      </c>
      <c r="B45" s="40" t="s">
        <v>176</v>
      </c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</row>
    <row r="46" ht="15.75" customHeight="1">
      <c r="A46" s="221" t="s">
        <v>177</v>
      </c>
      <c r="B46" s="102" t="s">
        <v>178</v>
      </c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</row>
    <row r="47" ht="15.75" customHeight="1">
      <c r="A47" s="181"/>
      <c r="B47" s="182"/>
      <c r="C47" s="182"/>
      <c r="D47" s="183"/>
      <c r="E47" s="183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</row>
    <row r="48" ht="15.75" customHeight="1">
      <c r="A48" s="181"/>
      <c r="B48" s="182"/>
      <c r="C48" s="182"/>
      <c r="D48" s="183"/>
      <c r="E48" s="183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</row>
    <row r="49" ht="15.75" customHeight="1">
      <c r="A49" s="181"/>
      <c r="B49" s="182"/>
      <c r="C49" s="182"/>
      <c r="D49" s="183"/>
      <c r="E49" s="183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ht="15.75" customHeight="1">
      <c r="A50" s="181"/>
      <c r="B50" s="182"/>
      <c r="C50" s="182"/>
      <c r="D50" s="183"/>
      <c r="E50" s="183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ht="15.75" customHeight="1">
      <c r="A51" s="181"/>
      <c r="B51" s="182"/>
      <c r="C51" s="182"/>
      <c r="D51" s="183"/>
      <c r="E51" s="183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ht="15.75" customHeight="1">
      <c r="A52" s="181"/>
      <c r="B52" s="182"/>
      <c r="C52" s="182"/>
      <c r="D52" s="183"/>
      <c r="E52" s="183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ht="15.75" customHeight="1">
      <c r="A53" s="181"/>
      <c r="B53" s="182"/>
      <c r="C53" s="182"/>
      <c r="D53" s="183"/>
      <c r="E53" s="183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ht="15.75" customHeight="1">
      <c r="A54" s="181"/>
      <c r="B54" s="182"/>
      <c r="C54" s="182"/>
      <c r="D54" s="183"/>
      <c r="E54" s="183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ht="15.75" customHeight="1">
      <c r="A55" s="181"/>
      <c r="B55" s="182"/>
      <c r="C55" s="182"/>
      <c r="D55" s="183"/>
      <c r="E55" s="183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6" ht="15.75" customHeight="1">
      <c r="A56" s="181"/>
      <c r="B56" s="182"/>
      <c r="C56" s="182"/>
      <c r="D56" s="183"/>
      <c r="E56" s="183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</row>
    <row r="57" ht="15.75" customHeight="1">
      <c r="A57" s="181"/>
      <c r="B57" s="182"/>
      <c r="C57" s="182"/>
      <c r="D57" s="183"/>
      <c r="E57" s="183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</row>
    <row r="58" ht="15.75" customHeight="1">
      <c r="A58" s="181"/>
      <c r="B58" s="182"/>
      <c r="C58" s="182"/>
      <c r="D58" s="183"/>
      <c r="E58" s="183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</row>
    <row r="59" ht="15.75" customHeight="1">
      <c r="A59" s="181"/>
      <c r="B59" s="182"/>
      <c r="C59" s="182"/>
      <c r="D59" s="183"/>
      <c r="E59" s="183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</row>
    <row r="60" ht="15.75" customHeight="1">
      <c r="A60" s="181"/>
      <c r="B60" s="182"/>
      <c r="C60" s="182"/>
      <c r="D60" s="183"/>
      <c r="E60" s="183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</row>
    <row r="61" ht="15.75" customHeight="1">
      <c r="A61" s="181"/>
      <c r="B61" s="182"/>
      <c r="C61" s="182"/>
      <c r="D61" s="183"/>
      <c r="E61" s="183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</row>
    <row r="62" ht="15.75" customHeight="1">
      <c r="A62" s="181"/>
      <c r="B62" s="182"/>
      <c r="C62" s="182"/>
      <c r="D62" s="183"/>
      <c r="E62" s="183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</row>
    <row r="63" ht="15.75" customHeight="1">
      <c r="A63" s="181"/>
      <c r="B63" s="182"/>
      <c r="C63" s="182"/>
      <c r="D63" s="183"/>
      <c r="E63" s="183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ht="15.75" customHeight="1">
      <c r="A64" s="181"/>
      <c r="B64" s="182"/>
      <c r="C64" s="182"/>
      <c r="D64" s="183"/>
      <c r="E64" s="183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</row>
    <row r="65" ht="15.75" customHeight="1">
      <c r="A65" s="181"/>
      <c r="B65" s="182"/>
      <c r="C65" s="182"/>
      <c r="D65" s="183"/>
      <c r="E65" s="183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</row>
    <row r="66" ht="15.75" customHeight="1">
      <c r="A66" s="181"/>
      <c r="B66" s="182"/>
      <c r="C66" s="182"/>
      <c r="D66" s="183"/>
      <c r="E66" s="183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</row>
    <row r="67" ht="15.75" customHeight="1">
      <c r="A67" s="181"/>
      <c r="B67" s="182"/>
      <c r="C67" s="182"/>
      <c r="D67" s="183"/>
      <c r="E67" s="183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</row>
    <row r="68" ht="15.75" customHeight="1">
      <c r="A68" s="181"/>
      <c r="B68" s="182"/>
      <c r="C68" s="182"/>
      <c r="D68" s="183"/>
      <c r="E68" s="183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</row>
    <row r="69" ht="15.75" customHeight="1">
      <c r="A69" s="181"/>
      <c r="B69" s="182"/>
      <c r="C69" s="182"/>
      <c r="D69" s="183"/>
      <c r="E69" s="183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</row>
    <row r="70" ht="15.75" customHeight="1">
      <c r="A70" s="181"/>
      <c r="B70" s="182"/>
      <c r="C70" s="182"/>
      <c r="D70" s="183"/>
      <c r="E70" s="183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</row>
    <row r="71" ht="15.75" customHeight="1">
      <c r="A71" s="181"/>
      <c r="B71" s="182"/>
      <c r="C71" s="182"/>
      <c r="D71" s="183"/>
      <c r="E71" s="183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</row>
    <row r="72" ht="15.75" customHeight="1">
      <c r="A72" s="181"/>
      <c r="B72" s="182"/>
      <c r="C72" s="182"/>
      <c r="D72" s="183"/>
      <c r="E72" s="183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</row>
    <row r="73" ht="15.75" customHeight="1">
      <c r="A73" s="181"/>
      <c r="B73" s="182"/>
      <c r="C73" s="182"/>
      <c r="D73" s="183"/>
      <c r="E73" s="183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</row>
    <row r="74" ht="15.75" customHeight="1">
      <c r="A74" s="181"/>
      <c r="B74" s="182"/>
      <c r="C74" s="182"/>
      <c r="D74" s="183"/>
      <c r="E74" s="183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</row>
    <row r="75" ht="15.75" customHeight="1">
      <c r="A75" s="181"/>
      <c r="B75" s="182"/>
      <c r="C75" s="182"/>
      <c r="D75" s="183"/>
      <c r="E75" s="183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</row>
    <row r="76" ht="15.75" customHeight="1">
      <c r="A76" s="181"/>
      <c r="B76" s="182"/>
      <c r="C76" s="182"/>
      <c r="D76" s="183"/>
      <c r="E76" s="183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</row>
    <row r="77" ht="15.75" customHeight="1">
      <c r="A77" s="181"/>
      <c r="B77" s="182"/>
      <c r="C77" s="182"/>
      <c r="D77" s="183"/>
      <c r="E77" s="183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ht="15.75" customHeight="1">
      <c r="A78" s="181"/>
      <c r="B78" s="182"/>
      <c r="C78" s="182"/>
      <c r="D78" s="183"/>
      <c r="E78" s="183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</row>
    <row r="79" ht="15.75" customHeight="1">
      <c r="A79" s="181"/>
      <c r="B79" s="182"/>
      <c r="C79" s="182"/>
      <c r="D79" s="183"/>
      <c r="E79" s="183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</row>
    <row r="80" ht="15.75" customHeight="1">
      <c r="A80" s="181"/>
      <c r="B80" s="182"/>
      <c r="C80" s="182"/>
      <c r="D80" s="183"/>
      <c r="E80" s="183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</row>
    <row r="81" ht="15.75" customHeight="1">
      <c r="A81" s="181"/>
      <c r="B81" s="182"/>
      <c r="C81" s="182"/>
      <c r="D81" s="183"/>
      <c r="E81" s="183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</row>
    <row r="82" ht="15.75" customHeight="1">
      <c r="A82" s="181"/>
      <c r="B82" s="182"/>
      <c r="C82" s="182"/>
      <c r="D82" s="183"/>
      <c r="E82" s="183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</row>
    <row r="83" ht="15.75" customHeight="1">
      <c r="A83" s="181"/>
      <c r="B83" s="182"/>
      <c r="C83" s="182"/>
      <c r="D83" s="183"/>
      <c r="E83" s="183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</row>
    <row r="84" ht="15.75" customHeight="1">
      <c r="A84" s="181"/>
      <c r="B84" s="182"/>
      <c r="C84" s="182"/>
      <c r="D84" s="183"/>
      <c r="E84" s="183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</row>
    <row r="85" ht="15.75" customHeight="1">
      <c r="A85" s="181"/>
      <c r="B85" s="182"/>
      <c r="C85" s="182"/>
      <c r="D85" s="183"/>
      <c r="E85" s="183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</row>
    <row r="86" ht="15.75" customHeight="1">
      <c r="A86" s="181"/>
      <c r="B86" s="182"/>
      <c r="C86" s="182"/>
      <c r="D86" s="183"/>
      <c r="E86" s="183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</row>
    <row r="87" ht="15.75" customHeight="1">
      <c r="A87" s="181"/>
      <c r="B87" s="182"/>
      <c r="C87" s="182"/>
      <c r="D87" s="183"/>
      <c r="E87" s="183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</row>
    <row r="88" ht="15.75" customHeight="1">
      <c r="A88" s="181"/>
      <c r="B88" s="182"/>
      <c r="C88" s="182"/>
      <c r="D88" s="183"/>
      <c r="E88" s="183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</row>
    <row r="89" ht="15.75" customHeight="1">
      <c r="A89" s="181"/>
      <c r="B89" s="182"/>
      <c r="C89" s="182"/>
      <c r="D89" s="183"/>
      <c r="E89" s="183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</row>
    <row r="90" ht="15.75" customHeight="1">
      <c r="A90" s="181"/>
      <c r="B90" s="182"/>
      <c r="C90" s="182"/>
      <c r="D90" s="183"/>
      <c r="E90" s="183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</row>
    <row r="91" ht="15.75" customHeight="1">
      <c r="A91" s="181"/>
      <c r="B91" s="182"/>
      <c r="C91" s="182"/>
      <c r="D91" s="183"/>
      <c r="E91" s="183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ht="15.75" customHeight="1">
      <c r="A92" s="181"/>
      <c r="B92" s="182"/>
      <c r="C92" s="182"/>
      <c r="D92" s="183"/>
      <c r="E92" s="183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</row>
    <row r="93" ht="15.75" customHeight="1">
      <c r="A93" s="181"/>
      <c r="B93" s="182"/>
      <c r="C93" s="182"/>
      <c r="D93" s="183"/>
      <c r="E93" s="183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</row>
    <row r="94" ht="15.75" customHeight="1">
      <c r="A94" s="181"/>
      <c r="B94" s="182"/>
      <c r="C94" s="182"/>
      <c r="D94" s="183"/>
      <c r="E94" s="183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</row>
    <row r="95" ht="15.75" customHeight="1">
      <c r="A95" s="181"/>
      <c r="B95" s="182"/>
      <c r="C95" s="182"/>
      <c r="D95" s="183"/>
      <c r="E95" s="183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</row>
    <row r="96" ht="15.75" customHeight="1">
      <c r="A96" s="181"/>
      <c r="B96" s="182"/>
      <c r="C96" s="182"/>
      <c r="D96" s="183"/>
      <c r="E96" s="183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</row>
    <row r="97" ht="15.75" customHeight="1">
      <c r="A97" s="181"/>
      <c r="B97" s="182"/>
      <c r="C97" s="182"/>
      <c r="D97" s="183"/>
      <c r="E97" s="183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</row>
    <row r="98" ht="15.75" customHeight="1">
      <c r="A98" s="181"/>
      <c r="B98" s="182"/>
      <c r="C98" s="182"/>
      <c r="D98" s="183"/>
      <c r="E98" s="183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</row>
    <row r="99" ht="15.75" customHeight="1">
      <c r="A99" s="181"/>
      <c r="B99" s="182"/>
      <c r="C99" s="182"/>
      <c r="D99" s="183"/>
      <c r="E99" s="183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</row>
    <row r="100" ht="15.75" customHeight="1">
      <c r="A100" s="181"/>
      <c r="B100" s="182"/>
      <c r="C100" s="182"/>
      <c r="D100" s="183"/>
      <c r="E100" s="183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</row>
    <row r="101" ht="15.75" customHeight="1">
      <c r="A101" s="181"/>
      <c r="B101" s="182"/>
      <c r="C101" s="182"/>
      <c r="D101" s="183"/>
      <c r="E101" s="183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</row>
    <row r="102" ht="15.75" customHeight="1">
      <c r="A102" s="181"/>
      <c r="B102" s="182"/>
      <c r="C102" s="182"/>
      <c r="D102" s="183"/>
      <c r="E102" s="183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</row>
    <row r="103" ht="15.75" customHeight="1">
      <c r="A103" s="181"/>
      <c r="B103" s="182"/>
      <c r="C103" s="182"/>
      <c r="D103" s="183"/>
      <c r="E103" s="183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</row>
    <row r="104" ht="15.75" customHeight="1">
      <c r="A104" s="181"/>
      <c r="B104" s="182"/>
      <c r="C104" s="182"/>
      <c r="D104" s="183"/>
      <c r="E104" s="183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</row>
    <row r="105" ht="15.75" customHeight="1">
      <c r="A105" s="181"/>
      <c r="B105" s="182"/>
      <c r="C105" s="182"/>
      <c r="D105" s="183"/>
      <c r="E105" s="183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ht="15.75" customHeight="1">
      <c r="A106" s="181"/>
      <c r="B106" s="182"/>
      <c r="C106" s="182"/>
      <c r="D106" s="183"/>
      <c r="E106" s="183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</row>
    <row r="107" ht="15.75" customHeight="1">
      <c r="A107" s="181"/>
      <c r="B107" s="182"/>
      <c r="C107" s="182"/>
      <c r="D107" s="183"/>
      <c r="E107" s="183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</row>
    <row r="108" ht="15.75" customHeight="1">
      <c r="A108" s="181"/>
      <c r="B108" s="182"/>
      <c r="C108" s="182"/>
      <c r="D108" s="183"/>
      <c r="E108" s="183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</row>
    <row r="109" ht="15.75" customHeight="1">
      <c r="A109" s="181"/>
      <c r="B109" s="182"/>
      <c r="C109" s="182"/>
      <c r="D109" s="183"/>
      <c r="E109" s="183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</row>
    <row r="110" ht="15.75" customHeight="1">
      <c r="A110" s="181"/>
      <c r="B110" s="182"/>
      <c r="C110" s="182"/>
      <c r="D110" s="183"/>
      <c r="E110" s="183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</row>
    <row r="111" ht="15.75" customHeight="1">
      <c r="A111" s="181"/>
      <c r="B111" s="182"/>
      <c r="C111" s="182"/>
      <c r="D111" s="183"/>
      <c r="E111" s="183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</row>
    <row r="112" ht="15.75" customHeight="1">
      <c r="A112" s="181"/>
      <c r="B112" s="182"/>
      <c r="C112" s="182"/>
      <c r="D112" s="183"/>
      <c r="E112" s="183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</row>
    <row r="113" ht="15.75" customHeight="1">
      <c r="A113" s="181"/>
      <c r="B113" s="182"/>
      <c r="C113" s="182"/>
      <c r="D113" s="183"/>
      <c r="E113" s="183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</row>
    <row r="114" ht="15.75" customHeight="1">
      <c r="A114" s="181"/>
      <c r="B114" s="182"/>
      <c r="C114" s="182"/>
      <c r="D114" s="183"/>
      <c r="E114" s="183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</row>
    <row r="115" ht="15.75" customHeight="1">
      <c r="A115" s="181"/>
      <c r="B115" s="182"/>
      <c r="C115" s="182"/>
      <c r="D115" s="183"/>
      <c r="E115" s="183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</row>
    <row r="116" ht="15.75" customHeight="1">
      <c r="A116" s="181"/>
      <c r="B116" s="182"/>
      <c r="C116" s="182"/>
      <c r="D116" s="183"/>
      <c r="E116" s="183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</row>
    <row r="117" ht="15.75" customHeight="1">
      <c r="A117" s="181"/>
      <c r="B117" s="182"/>
      <c r="C117" s="182"/>
      <c r="D117" s="183"/>
      <c r="E117" s="183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</row>
    <row r="118" ht="15.75" customHeight="1">
      <c r="A118" s="181"/>
      <c r="B118" s="182"/>
      <c r="C118" s="182"/>
      <c r="D118" s="183"/>
      <c r="E118" s="183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</row>
    <row r="119" ht="15.75" customHeight="1">
      <c r="A119" s="181"/>
      <c r="B119" s="182"/>
      <c r="C119" s="182"/>
      <c r="D119" s="183"/>
      <c r="E119" s="183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ht="15.75" customHeight="1">
      <c r="A120" s="181"/>
      <c r="B120" s="182"/>
      <c r="C120" s="182"/>
      <c r="D120" s="183"/>
      <c r="E120" s="183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</row>
    <row r="121" ht="15.75" customHeight="1">
      <c r="A121" s="181"/>
      <c r="B121" s="182"/>
      <c r="C121" s="182"/>
      <c r="D121" s="183"/>
      <c r="E121" s="183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</row>
    <row r="122" ht="15.75" customHeight="1">
      <c r="A122" s="181"/>
      <c r="B122" s="182"/>
      <c r="C122" s="182"/>
      <c r="D122" s="183"/>
      <c r="E122" s="183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</row>
    <row r="123" ht="15.75" customHeight="1">
      <c r="A123" s="181"/>
      <c r="B123" s="182"/>
      <c r="C123" s="182"/>
      <c r="D123" s="183"/>
      <c r="E123" s="183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</row>
    <row r="124" ht="15.75" customHeight="1">
      <c r="A124" s="181"/>
      <c r="B124" s="182"/>
      <c r="C124" s="182"/>
      <c r="D124" s="183"/>
      <c r="E124" s="183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</row>
    <row r="125" ht="15.75" customHeight="1">
      <c r="A125" s="181"/>
      <c r="B125" s="182"/>
      <c r="C125" s="182"/>
      <c r="D125" s="183"/>
      <c r="E125" s="183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</row>
    <row r="126" ht="15.75" customHeight="1">
      <c r="A126" s="181"/>
      <c r="B126" s="182"/>
      <c r="C126" s="182"/>
      <c r="D126" s="183"/>
      <c r="E126" s="183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</row>
    <row r="127" ht="15.75" customHeight="1">
      <c r="A127" s="181"/>
      <c r="B127" s="182"/>
      <c r="C127" s="182"/>
      <c r="D127" s="183"/>
      <c r="E127" s="183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</row>
    <row r="128" ht="15.75" customHeight="1">
      <c r="A128" s="181"/>
      <c r="B128" s="182"/>
      <c r="C128" s="182"/>
      <c r="D128" s="183"/>
      <c r="E128" s="183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</row>
    <row r="129" ht="15.75" customHeight="1">
      <c r="A129" s="181"/>
      <c r="B129" s="182"/>
      <c r="C129" s="182"/>
      <c r="D129" s="183"/>
      <c r="E129" s="183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</row>
    <row r="130" ht="15.75" customHeight="1">
      <c r="A130" s="181"/>
      <c r="B130" s="182"/>
      <c r="C130" s="182"/>
      <c r="D130" s="183"/>
      <c r="E130" s="183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</row>
    <row r="131" ht="15.75" customHeight="1">
      <c r="A131" s="181"/>
      <c r="B131" s="182"/>
      <c r="C131" s="182"/>
      <c r="D131" s="183"/>
      <c r="E131" s="183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</row>
    <row r="132" ht="15.75" customHeight="1">
      <c r="A132" s="181"/>
      <c r="B132" s="182"/>
      <c r="C132" s="182"/>
      <c r="D132" s="183"/>
      <c r="E132" s="183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</row>
    <row r="133" ht="15.75" customHeight="1">
      <c r="A133" s="181"/>
      <c r="B133" s="182"/>
      <c r="C133" s="182"/>
      <c r="D133" s="183"/>
      <c r="E133" s="183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ht="15.75" customHeight="1">
      <c r="A134" s="181"/>
      <c r="B134" s="182"/>
      <c r="C134" s="182"/>
      <c r="D134" s="183"/>
      <c r="E134" s="183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</row>
    <row r="135" ht="15.75" customHeight="1">
      <c r="A135" s="181"/>
      <c r="B135" s="182"/>
      <c r="C135" s="182"/>
      <c r="D135" s="183"/>
      <c r="E135" s="183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</row>
    <row r="136" ht="15.75" customHeight="1">
      <c r="A136" s="181"/>
      <c r="B136" s="182"/>
      <c r="C136" s="182"/>
      <c r="D136" s="183"/>
      <c r="E136" s="183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</row>
    <row r="137" ht="15.75" customHeight="1">
      <c r="A137" s="181"/>
      <c r="B137" s="182"/>
      <c r="C137" s="182"/>
      <c r="D137" s="183"/>
      <c r="E137" s="183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</row>
    <row r="138" ht="15.75" customHeight="1">
      <c r="A138" s="181"/>
      <c r="B138" s="182"/>
      <c r="C138" s="182"/>
      <c r="D138" s="183"/>
      <c r="E138" s="183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</row>
    <row r="139" ht="15.75" customHeight="1">
      <c r="A139" s="181"/>
      <c r="B139" s="182"/>
      <c r="C139" s="182"/>
      <c r="D139" s="183"/>
      <c r="E139" s="183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</row>
    <row r="140" ht="15.75" customHeight="1">
      <c r="A140" s="181"/>
      <c r="B140" s="182"/>
      <c r="C140" s="182"/>
      <c r="D140" s="183"/>
      <c r="E140" s="183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</row>
    <row r="141" ht="15.75" customHeight="1">
      <c r="A141" s="181"/>
      <c r="B141" s="182"/>
      <c r="C141" s="182"/>
      <c r="D141" s="183"/>
      <c r="E141" s="183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</row>
    <row r="142" ht="15.75" customHeight="1">
      <c r="A142" s="181"/>
      <c r="B142" s="182"/>
      <c r="C142" s="182"/>
      <c r="D142" s="183"/>
      <c r="E142" s="183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</row>
    <row r="143" ht="15.75" customHeight="1">
      <c r="A143" s="181"/>
      <c r="B143" s="182"/>
      <c r="C143" s="182"/>
      <c r="D143" s="183"/>
      <c r="E143" s="183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</row>
    <row r="144" ht="15.75" customHeight="1">
      <c r="A144" s="181"/>
      <c r="B144" s="182"/>
      <c r="C144" s="182"/>
      <c r="D144" s="183"/>
      <c r="E144" s="183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</row>
    <row r="145" ht="15.75" customHeight="1">
      <c r="A145" s="181"/>
      <c r="B145" s="182"/>
      <c r="C145" s="182"/>
      <c r="D145" s="183"/>
      <c r="E145" s="183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</row>
    <row r="146" ht="15.75" customHeight="1">
      <c r="A146" s="181"/>
      <c r="B146" s="182"/>
      <c r="C146" s="182"/>
      <c r="D146" s="183"/>
      <c r="E146" s="183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</row>
    <row r="147" ht="15.75" customHeight="1">
      <c r="A147" s="181"/>
      <c r="B147" s="182"/>
      <c r="C147" s="182"/>
      <c r="D147" s="183"/>
      <c r="E147" s="183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ht="15.75" customHeight="1">
      <c r="A148" s="181"/>
      <c r="B148" s="182"/>
      <c r="C148" s="182"/>
      <c r="D148" s="183"/>
      <c r="E148" s="183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</row>
    <row r="149" ht="15.75" customHeight="1">
      <c r="A149" s="181"/>
      <c r="B149" s="182"/>
      <c r="C149" s="182"/>
      <c r="D149" s="183"/>
      <c r="E149" s="183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</row>
    <row r="150" ht="15.75" customHeight="1">
      <c r="A150" s="181"/>
      <c r="B150" s="182"/>
      <c r="C150" s="182"/>
      <c r="D150" s="183"/>
      <c r="E150" s="183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</row>
    <row r="151" ht="15.75" customHeight="1">
      <c r="A151" s="181"/>
      <c r="B151" s="182"/>
      <c r="C151" s="182"/>
      <c r="D151" s="183"/>
      <c r="E151" s="183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</row>
    <row r="152" ht="15.75" customHeight="1">
      <c r="A152" s="181"/>
      <c r="B152" s="182"/>
      <c r="C152" s="182"/>
      <c r="D152" s="183"/>
      <c r="E152" s="183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</row>
    <row r="153" ht="15.75" customHeight="1">
      <c r="A153" s="181"/>
      <c r="B153" s="182"/>
      <c r="C153" s="182"/>
      <c r="D153" s="183"/>
      <c r="E153" s="183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</row>
    <row r="154" ht="15.75" customHeight="1">
      <c r="A154" s="181"/>
      <c r="B154" s="182"/>
      <c r="C154" s="182"/>
      <c r="D154" s="183"/>
      <c r="E154" s="183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</row>
    <row r="155" ht="15.75" customHeight="1">
      <c r="A155" s="181"/>
      <c r="B155" s="182"/>
      <c r="C155" s="182"/>
      <c r="D155" s="183"/>
      <c r="E155" s="183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</row>
    <row r="156" ht="15.75" customHeight="1">
      <c r="A156" s="181"/>
      <c r="B156" s="182"/>
      <c r="C156" s="182"/>
      <c r="D156" s="183"/>
      <c r="E156" s="183"/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</row>
    <row r="157" ht="15.75" customHeight="1">
      <c r="A157" s="181"/>
      <c r="B157" s="182"/>
      <c r="C157" s="182"/>
      <c r="D157" s="183"/>
      <c r="E157" s="183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</row>
    <row r="158" ht="15.75" customHeight="1">
      <c r="A158" s="181"/>
      <c r="B158" s="182"/>
      <c r="C158" s="182"/>
      <c r="D158" s="183"/>
      <c r="E158" s="183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</row>
    <row r="159" ht="15.75" customHeight="1">
      <c r="A159" s="181"/>
      <c r="B159" s="182"/>
      <c r="C159" s="182"/>
      <c r="D159" s="183"/>
      <c r="E159" s="183"/>
      <c r="F159" s="184"/>
      <c r="G159" s="184"/>
      <c r="H159" s="184"/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</row>
    <row r="160" ht="15.75" customHeight="1">
      <c r="A160" s="181"/>
      <c r="B160" s="182"/>
      <c r="C160" s="182"/>
      <c r="D160" s="183"/>
      <c r="E160" s="183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</row>
    <row r="161" ht="15.75" customHeight="1">
      <c r="A161" s="181"/>
      <c r="B161" s="182"/>
      <c r="C161" s="182"/>
      <c r="D161" s="183"/>
      <c r="E161" s="183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</row>
    <row r="162" ht="15.75" customHeight="1">
      <c r="A162" s="181"/>
      <c r="B162" s="182"/>
      <c r="C162" s="182"/>
      <c r="D162" s="183"/>
      <c r="E162" s="183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</row>
    <row r="163" ht="15.75" customHeight="1">
      <c r="A163" s="181"/>
      <c r="B163" s="182"/>
      <c r="C163" s="182"/>
      <c r="D163" s="183"/>
      <c r="E163" s="183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</row>
    <row r="164" ht="15.75" customHeight="1">
      <c r="A164" s="181"/>
      <c r="B164" s="182"/>
      <c r="C164" s="182"/>
      <c r="D164" s="183"/>
      <c r="E164" s="183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</row>
    <row r="165" ht="15.75" customHeight="1">
      <c r="A165" s="181"/>
      <c r="B165" s="182"/>
      <c r="C165" s="182"/>
      <c r="D165" s="183"/>
      <c r="E165" s="183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</row>
    <row r="166" ht="15.75" customHeight="1">
      <c r="A166" s="181"/>
      <c r="B166" s="182"/>
      <c r="C166" s="182"/>
      <c r="D166" s="183"/>
      <c r="E166" s="183"/>
      <c r="F166" s="184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</row>
    <row r="167" ht="15.75" customHeight="1">
      <c r="A167" s="181"/>
      <c r="B167" s="182"/>
      <c r="C167" s="182"/>
      <c r="D167" s="183"/>
      <c r="E167" s="183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</row>
    <row r="168" ht="15.75" customHeight="1">
      <c r="A168" s="181"/>
      <c r="B168" s="182"/>
      <c r="C168" s="182"/>
      <c r="D168" s="183"/>
      <c r="E168" s="183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</row>
    <row r="169" ht="15.75" customHeight="1">
      <c r="A169" s="181"/>
      <c r="B169" s="182"/>
      <c r="C169" s="182"/>
      <c r="D169" s="183"/>
      <c r="E169" s="183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</row>
    <row r="170" ht="15.75" customHeight="1">
      <c r="A170" s="181"/>
      <c r="B170" s="182"/>
      <c r="C170" s="182"/>
      <c r="D170" s="183"/>
      <c r="E170" s="183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</row>
    <row r="171" ht="15.75" customHeight="1">
      <c r="A171" s="181"/>
      <c r="B171" s="182"/>
      <c r="C171" s="182"/>
      <c r="D171" s="183"/>
      <c r="E171" s="183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</row>
    <row r="172" ht="15.75" customHeight="1">
      <c r="A172" s="181"/>
      <c r="B172" s="182"/>
      <c r="C172" s="182"/>
      <c r="D172" s="183"/>
      <c r="E172" s="183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</row>
    <row r="173" ht="15.75" customHeight="1">
      <c r="A173" s="181"/>
      <c r="B173" s="182"/>
      <c r="C173" s="182"/>
      <c r="D173" s="183"/>
      <c r="E173" s="183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</row>
    <row r="174" ht="15.75" customHeight="1">
      <c r="A174" s="181"/>
      <c r="B174" s="182"/>
      <c r="C174" s="182"/>
      <c r="D174" s="183"/>
      <c r="E174" s="183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</row>
    <row r="175" ht="15.75" customHeight="1">
      <c r="A175" s="181"/>
      <c r="B175" s="182"/>
      <c r="C175" s="182"/>
      <c r="D175" s="183"/>
      <c r="E175" s="183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</row>
    <row r="176" ht="15.75" customHeight="1">
      <c r="A176" s="181"/>
      <c r="B176" s="182"/>
      <c r="C176" s="182"/>
      <c r="D176" s="183"/>
      <c r="E176" s="183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</row>
    <row r="177" ht="15.75" customHeight="1">
      <c r="A177" s="181"/>
      <c r="B177" s="182"/>
      <c r="C177" s="182"/>
      <c r="D177" s="183"/>
      <c r="E177" s="183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</row>
    <row r="178" ht="15.75" customHeight="1">
      <c r="A178" s="181"/>
      <c r="B178" s="182"/>
      <c r="C178" s="182"/>
      <c r="D178" s="183"/>
      <c r="E178" s="183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</row>
    <row r="179" ht="15.75" customHeight="1">
      <c r="A179" s="181"/>
      <c r="B179" s="182"/>
      <c r="C179" s="182"/>
      <c r="D179" s="183"/>
      <c r="E179" s="183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</row>
    <row r="180" ht="15.75" customHeight="1">
      <c r="A180" s="181"/>
      <c r="B180" s="182"/>
      <c r="C180" s="182"/>
      <c r="D180" s="183"/>
      <c r="E180" s="183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</row>
    <row r="181" ht="15.75" customHeight="1">
      <c r="A181" s="181"/>
      <c r="B181" s="182"/>
      <c r="C181" s="182"/>
      <c r="D181" s="183"/>
      <c r="E181" s="183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</row>
    <row r="182" ht="15.75" customHeight="1">
      <c r="A182" s="181"/>
      <c r="B182" s="182"/>
      <c r="C182" s="182"/>
      <c r="D182" s="183"/>
      <c r="E182" s="183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</row>
    <row r="183" ht="15.75" customHeight="1">
      <c r="A183" s="181"/>
      <c r="B183" s="182"/>
      <c r="C183" s="182"/>
      <c r="D183" s="183"/>
      <c r="E183" s="183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</row>
    <row r="184" ht="15.75" customHeight="1">
      <c r="A184" s="181"/>
      <c r="B184" s="182"/>
      <c r="C184" s="182"/>
      <c r="D184" s="183"/>
      <c r="E184" s="183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</row>
    <row r="185" ht="15.75" customHeight="1">
      <c r="A185" s="181"/>
      <c r="B185" s="182"/>
      <c r="C185" s="182"/>
      <c r="D185" s="183"/>
      <c r="E185" s="183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</row>
    <row r="186" ht="15.75" customHeight="1">
      <c r="A186" s="181"/>
      <c r="B186" s="182"/>
      <c r="C186" s="182"/>
      <c r="D186" s="183"/>
      <c r="E186" s="183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4"/>
      <c r="W186" s="184"/>
      <c r="X186" s="184"/>
      <c r="Y186" s="184"/>
    </row>
    <row r="187" ht="15.75" customHeight="1">
      <c r="A187" s="181"/>
      <c r="B187" s="182"/>
      <c r="C187" s="182"/>
      <c r="D187" s="183"/>
      <c r="E187" s="183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</row>
    <row r="188" ht="15.75" customHeight="1">
      <c r="A188" s="181"/>
      <c r="B188" s="182"/>
      <c r="C188" s="182"/>
      <c r="D188" s="183"/>
      <c r="E188" s="183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</row>
    <row r="189" ht="15.75" customHeight="1">
      <c r="A189" s="181"/>
      <c r="B189" s="182"/>
      <c r="C189" s="182"/>
      <c r="D189" s="183"/>
      <c r="E189" s="183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</row>
    <row r="190" ht="15.75" customHeight="1">
      <c r="A190" s="181"/>
      <c r="B190" s="182"/>
      <c r="C190" s="182"/>
      <c r="D190" s="183"/>
      <c r="E190" s="183"/>
      <c r="F190" s="184"/>
      <c r="G190" s="184"/>
      <c r="H190" s="184"/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184"/>
      <c r="X190" s="184"/>
      <c r="Y190" s="184"/>
    </row>
    <row r="191" ht="15.75" customHeight="1">
      <c r="A191" s="181"/>
      <c r="B191" s="182"/>
      <c r="C191" s="182"/>
      <c r="D191" s="183"/>
      <c r="E191" s="183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184"/>
      <c r="X191" s="184"/>
      <c r="Y191" s="184"/>
    </row>
    <row r="192" ht="15.75" customHeight="1">
      <c r="A192" s="181"/>
      <c r="B192" s="182"/>
      <c r="C192" s="182"/>
      <c r="D192" s="183"/>
      <c r="E192" s="183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184"/>
      <c r="X192" s="184"/>
      <c r="Y192" s="184"/>
    </row>
    <row r="193" ht="15.75" customHeight="1">
      <c r="A193" s="181"/>
      <c r="B193" s="182"/>
      <c r="C193" s="182"/>
      <c r="D193" s="183"/>
      <c r="E193" s="183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</row>
    <row r="194" ht="15.75" customHeight="1">
      <c r="A194" s="181"/>
      <c r="B194" s="182"/>
      <c r="C194" s="182"/>
      <c r="D194" s="183"/>
      <c r="E194" s="183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</row>
    <row r="195" ht="15.75" customHeight="1">
      <c r="A195" s="181"/>
      <c r="B195" s="182"/>
      <c r="C195" s="182"/>
      <c r="D195" s="183"/>
      <c r="E195" s="183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</row>
    <row r="196" ht="15.75" customHeight="1">
      <c r="A196" s="181"/>
      <c r="B196" s="182"/>
      <c r="C196" s="182"/>
      <c r="D196" s="183"/>
      <c r="E196" s="183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</row>
    <row r="197" ht="15.75" customHeight="1">
      <c r="A197" s="181"/>
      <c r="B197" s="182"/>
      <c r="C197" s="182"/>
      <c r="D197" s="183"/>
      <c r="E197" s="183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</row>
    <row r="198" ht="15.75" customHeight="1">
      <c r="A198" s="181"/>
      <c r="B198" s="182"/>
      <c r="C198" s="182"/>
      <c r="D198" s="183"/>
      <c r="E198" s="183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</row>
    <row r="199" ht="15.75" customHeight="1">
      <c r="A199" s="181"/>
      <c r="B199" s="182"/>
      <c r="C199" s="182"/>
      <c r="D199" s="183"/>
      <c r="E199" s="183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</row>
    <row r="200" ht="15.75" customHeight="1">
      <c r="A200" s="181"/>
      <c r="B200" s="182"/>
      <c r="C200" s="182"/>
      <c r="D200" s="183"/>
      <c r="E200" s="183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</row>
    <row r="201" ht="15.75" customHeight="1">
      <c r="A201" s="181"/>
      <c r="B201" s="182"/>
      <c r="C201" s="182"/>
      <c r="D201" s="183"/>
      <c r="E201" s="183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</row>
    <row r="202" ht="15.75" customHeight="1">
      <c r="A202" s="181"/>
      <c r="B202" s="182"/>
      <c r="C202" s="182"/>
      <c r="D202" s="183"/>
      <c r="E202" s="183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</row>
    <row r="203" ht="15.75" customHeight="1">
      <c r="A203" s="181"/>
      <c r="B203" s="182"/>
      <c r="C203" s="182"/>
      <c r="D203" s="183"/>
      <c r="E203" s="183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</row>
    <row r="204" ht="15.75" customHeight="1">
      <c r="A204" s="181"/>
      <c r="B204" s="182"/>
      <c r="C204" s="182"/>
      <c r="D204" s="183"/>
      <c r="E204" s="183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</row>
    <row r="205" ht="15.75" customHeight="1">
      <c r="A205" s="181"/>
      <c r="B205" s="182"/>
      <c r="C205" s="182"/>
      <c r="D205" s="183"/>
      <c r="E205" s="183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</row>
    <row r="206" ht="15.75" customHeight="1">
      <c r="A206" s="181"/>
      <c r="B206" s="182"/>
      <c r="C206" s="182"/>
      <c r="D206" s="183"/>
      <c r="E206" s="183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</row>
    <row r="207" ht="15.75" customHeight="1">
      <c r="A207" s="181"/>
      <c r="B207" s="182"/>
      <c r="C207" s="182"/>
      <c r="D207" s="183"/>
      <c r="E207" s="183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</row>
    <row r="208" ht="15.75" customHeight="1">
      <c r="A208" s="181"/>
      <c r="B208" s="182"/>
      <c r="C208" s="182"/>
      <c r="D208" s="183"/>
      <c r="E208" s="183"/>
      <c r="F208" s="184"/>
      <c r="G208" s="184"/>
      <c r="H208" s="184"/>
      <c r="I208" s="184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</row>
    <row r="209" ht="15.75" customHeight="1">
      <c r="A209" s="181"/>
      <c r="B209" s="182"/>
      <c r="C209" s="182"/>
      <c r="D209" s="183"/>
      <c r="E209" s="183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</row>
    <row r="210" ht="15.75" customHeight="1">
      <c r="A210" s="181"/>
      <c r="B210" s="182"/>
      <c r="C210" s="182"/>
      <c r="D210" s="183"/>
      <c r="E210" s="183"/>
      <c r="F210" s="184"/>
      <c r="G210" s="184"/>
      <c r="H210" s="184"/>
      <c r="I210" s="184"/>
      <c r="J210" s="184"/>
      <c r="K210" s="184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</row>
    <row r="211" ht="15.75" customHeight="1">
      <c r="A211" s="181"/>
      <c r="B211" s="182"/>
      <c r="C211" s="182"/>
      <c r="D211" s="183"/>
      <c r="E211" s="183"/>
      <c r="F211" s="184"/>
      <c r="G211" s="184"/>
      <c r="H211" s="184"/>
      <c r="I211" s="184"/>
      <c r="J211" s="184"/>
      <c r="K211" s="184"/>
      <c r="L211" s="184"/>
      <c r="M211" s="184"/>
      <c r="N211" s="184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</row>
    <row r="212" ht="15.75" customHeight="1">
      <c r="A212" s="181"/>
      <c r="B212" s="182"/>
      <c r="C212" s="182"/>
      <c r="D212" s="183"/>
      <c r="E212" s="183"/>
      <c r="F212" s="184"/>
      <c r="G212" s="184"/>
      <c r="H212" s="184"/>
      <c r="I212" s="184"/>
      <c r="J212" s="184"/>
      <c r="K212" s="184"/>
      <c r="L212" s="184"/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</row>
    <row r="213" ht="15.75" customHeight="1">
      <c r="A213" s="181"/>
      <c r="B213" s="182"/>
      <c r="C213" s="182"/>
      <c r="D213" s="183"/>
      <c r="E213" s="183"/>
      <c r="F213" s="184"/>
      <c r="G213" s="184"/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</row>
    <row r="214" ht="15.75" customHeight="1">
      <c r="A214" s="181"/>
      <c r="B214" s="182"/>
      <c r="C214" s="182"/>
      <c r="D214" s="183"/>
      <c r="E214" s="183"/>
      <c r="F214" s="184"/>
      <c r="G214" s="184"/>
      <c r="H214" s="184"/>
      <c r="I214" s="184"/>
      <c r="J214" s="184"/>
      <c r="K214" s="184"/>
      <c r="L214" s="184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</row>
    <row r="215" ht="15.75" customHeight="1">
      <c r="A215" s="181"/>
      <c r="B215" s="182"/>
      <c r="C215" s="182"/>
      <c r="D215" s="183"/>
      <c r="E215" s="183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</row>
    <row r="216" ht="15.75" customHeight="1">
      <c r="A216" s="181"/>
      <c r="B216" s="182"/>
      <c r="C216" s="182"/>
      <c r="D216" s="183"/>
      <c r="E216" s="183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</row>
    <row r="217" ht="15.75" customHeight="1">
      <c r="A217" s="181"/>
      <c r="B217" s="182"/>
      <c r="C217" s="182"/>
      <c r="D217" s="183"/>
      <c r="E217" s="183"/>
      <c r="F217" s="184"/>
      <c r="G217" s="184"/>
      <c r="H217" s="184"/>
      <c r="I217" s="184"/>
      <c r="J217" s="184"/>
      <c r="K217" s="184"/>
      <c r="L217" s="184"/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</row>
    <row r="218" ht="15.75" customHeight="1">
      <c r="A218" s="181"/>
      <c r="B218" s="182"/>
      <c r="C218" s="182"/>
      <c r="D218" s="183"/>
      <c r="E218" s="183"/>
      <c r="F218" s="184"/>
      <c r="G218" s="184"/>
      <c r="H218" s="184"/>
      <c r="I218" s="184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</row>
    <row r="219" ht="15.75" customHeight="1">
      <c r="A219" s="181"/>
      <c r="B219" s="182"/>
      <c r="C219" s="182"/>
      <c r="D219" s="183"/>
      <c r="E219" s="183"/>
      <c r="F219" s="184"/>
      <c r="G219" s="184"/>
      <c r="H219" s="184"/>
      <c r="I219" s="184"/>
      <c r="J219" s="184"/>
      <c r="K219" s="184"/>
      <c r="L219" s="184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</row>
    <row r="220" ht="15.75" customHeight="1">
      <c r="A220" s="181"/>
      <c r="B220" s="182"/>
      <c r="C220" s="182"/>
      <c r="D220" s="183"/>
      <c r="E220" s="183"/>
      <c r="F220" s="184"/>
      <c r="G220" s="184"/>
      <c r="H220" s="184"/>
      <c r="I220" s="184"/>
      <c r="J220" s="184"/>
      <c r="K220" s="184"/>
      <c r="L220" s="184"/>
      <c r="M220" s="184"/>
      <c r="N220" s="184"/>
      <c r="O220" s="184"/>
      <c r="P220" s="184"/>
      <c r="Q220" s="184"/>
      <c r="R220" s="184"/>
      <c r="S220" s="184"/>
      <c r="T220" s="184"/>
      <c r="U220" s="184"/>
      <c r="V220" s="184"/>
      <c r="W220" s="184"/>
      <c r="X220" s="184"/>
      <c r="Y220" s="184"/>
    </row>
    <row r="221" ht="15.75" customHeight="1">
      <c r="A221" s="181"/>
      <c r="B221" s="182"/>
      <c r="C221" s="182"/>
      <c r="D221" s="183"/>
      <c r="E221" s="183"/>
      <c r="F221" s="184"/>
      <c r="G221" s="184"/>
      <c r="H221" s="184"/>
      <c r="I221" s="184"/>
      <c r="J221" s="184"/>
      <c r="K221" s="184"/>
      <c r="L221" s="184"/>
      <c r="M221" s="184"/>
      <c r="N221" s="184"/>
      <c r="O221" s="184"/>
      <c r="P221" s="184"/>
      <c r="Q221" s="184"/>
      <c r="R221" s="184"/>
      <c r="S221" s="184"/>
      <c r="T221" s="184"/>
      <c r="U221" s="184"/>
      <c r="V221" s="184"/>
      <c r="W221" s="184"/>
      <c r="X221" s="184"/>
      <c r="Y221" s="184"/>
    </row>
    <row r="222" ht="15.75" customHeight="1">
      <c r="A222" s="181"/>
      <c r="B222" s="182"/>
      <c r="C222" s="182"/>
      <c r="D222" s="183"/>
      <c r="E222" s="183"/>
      <c r="F222" s="184"/>
      <c r="G222" s="184"/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</row>
    <row r="223" ht="15.75" customHeight="1">
      <c r="A223" s="181"/>
      <c r="B223" s="182"/>
      <c r="C223" s="182"/>
      <c r="D223" s="183"/>
      <c r="E223" s="183"/>
      <c r="F223" s="184"/>
      <c r="G223" s="184"/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</row>
    <row r="224" ht="15.75" customHeight="1">
      <c r="A224" s="181"/>
      <c r="B224" s="182"/>
      <c r="C224" s="182"/>
      <c r="D224" s="183"/>
      <c r="E224" s="183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</row>
    <row r="225" ht="15.75" customHeight="1">
      <c r="A225" s="181"/>
      <c r="B225" s="182"/>
      <c r="C225" s="182"/>
      <c r="D225" s="183"/>
      <c r="E225" s="183"/>
      <c r="F225" s="184"/>
      <c r="G225" s="184"/>
      <c r="H225" s="184"/>
      <c r="I225" s="184"/>
      <c r="J225" s="184"/>
      <c r="K225" s="184"/>
      <c r="L225" s="184"/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</row>
    <row r="226" ht="15.75" customHeight="1">
      <c r="A226" s="181"/>
      <c r="B226" s="182"/>
      <c r="C226" s="182"/>
      <c r="D226" s="183"/>
      <c r="E226" s="183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</row>
    <row r="227" ht="15.75" customHeight="1">
      <c r="A227" s="181"/>
      <c r="B227" s="182"/>
      <c r="C227" s="182"/>
      <c r="D227" s="183"/>
      <c r="E227" s="183"/>
      <c r="F227" s="184"/>
      <c r="G227" s="184"/>
      <c r="H227" s="184"/>
      <c r="I227" s="184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</row>
    <row r="228" ht="15.75" customHeight="1">
      <c r="A228" s="181"/>
      <c r="B228" s="182"/>
      <c r="C228" s="182"/>
      <c r="D228" s="183"/>
      <c r="E228" s="183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</row>
    <row r="229" ht="15.75" customHeight="1">
      <c r="A229" s="181"/>
      <c r="B229" s="182"/>
      <c r="C229" s="182"/>
      <c r="D229" s="183"/>
      <c r="E229" s="183"/>
      <c r="F229" s="184"/>
      <c r="G229" s="184"/>
      <c r="H229" s="184"/>
      <c r="I229" s="184"/>
      <c r="J229" s="184"/>
      <c r="K229" s="184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</row>
    <row r="230" ht="15.75" customHeight="1">
      <c r="A230" s="181"/>
      <c r="B230" s="182"/>
      <c r="C230" s="182"/>
      <c r="D230" s="183"/>
      <c r="E230" s="183"/>
      <c r="F230" s="184"/>
      <c r="G230" s="184"/>
      <c r="H230" s="184"/>
      <c r="I230" s="184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</row>
    <row r="231" ht="15.75" customHeight="1">
      <c r="A231" s="181"/>
      <c r="B231" s="182"/>
      <c r="C231" s="182"/>
      <c r="D231" s="183"/>
      <c r="E231" s="183"/>
      <c r="F231" s="184"/>
      <c r="G231" s="184"/>
      <c r="H231" s="184"/>
      <c r="I231" s="184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</row>
    <row r="232" ht="15.75" customHeight="1">
      <c r="A232" s="181"/>
      <c r="B232" s="182"/>
      <c r="C232" s="182"/>
      <c r="D232" s="183"/>
      <c r="E232" s="183"/>
      <c r="F232" s="184"/>
      <c r="G232" s="184"/>
      <c r="H232" s="184"/>
      <c r="I232" s="184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</row>
    <row r="233" ht="15.75" customHeight="1">
      <c r="A233" s="181"/>
      <c r="B233" s="182"/>
      <c r="C233" s="182"/>
      <c r="D233" s="183"/>
      <c r="E233" s="183"/>
      <c r="F233" s="184"/>
      <c r="G233" s="184"/>
      <c r="H233" s="184"/>
      <c r="I233" s="184"/>
      <c r="J233" s="184"/>
      <c r="K233" s="184"/>
      <c r="L233" s="184"/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</row>
    <row r="234" ht="15.75" customHeight="1">
      <c r="A234" s="181"/>
      <c r="B234" s="182"/>
      <c r="C234" s="182"/>
      <c r="D234" s="183"/>
      <c r="E234" s="183"/>
      <c r="F234" s="184"/>
      <c r="G234" s="184"/>
      <c r="H234" s="184"/>
      <c r="I234" s="184"/>
      <c r="J234" s="184"/>
      <c r="K234" s="184"/>
      <c r="L234" s="184"/>
      <c r="M234" s="184"/>
      <c r="N234" s="184"/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</row>
    <row r="235" ht="15.75" customHeight="1">
      <c r="A235" s="181"/>
      <c r="B235" s="182"/>
      <c r="C235" s="182"/>
      <c r="D235" s="183"/>
      <c r="E235" s="183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84"/>
    </row>
    <row r="236" ht="15.75" customHeight="1">
      <c r="A236" s="181"/>
      <c r="B236" s="182"/>
      <c r="C236" s="182"/>
      <c r="D236" s="183"/>
      <c r="E236" s="183"/>
      <c r="F236" s="184"/>
      <c r="G236" s="184"/>
      <c r="H236" s="184"/>
      <c r="I236" s="184"/>
      <c r="J236" s="184"/>
      <c r="K236" s="184"/>
      <c r="L236" s="184"/>
      <c r="M236" s="184"/>
      <c r="N236" s="184"/>
      <c r="O236" s="184"/>
      <c r="P236" s="184"/>
      <c r="Q236" s="184"/>
      <c r="R236" s="184"/>
      <c r="S236" s="184"/>
      <c r="T236" s="184"/>
      <c r="U236" s="184"/>
      <c r="V236" s="184"/>
      <c r="W236" s="184"/>
      <c r="X236" s="184"/>
      <c r="Y236" s="184"/>
    </row>
    <row r="237" ht="15.75" customHeight="1">
      <c r="A237" s="181"/>
      <c r="B237" s="182"/>
      <c r="C237" s="182"/>
      <c r="D237" s="183"/>
      <c r="E237" s="183"/>
      <c r="F237" s="184"/>
      <c r="G237" s="184"/>
      <c r="H237" s="184"/>
      <c r="I237" s="184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</row>
    <row r="238" ht="15.75" customHeight="1">
      <c r="A238" s="181"/>
      <c r="B238" s="182"/>
      <c r="C238" s="182"/>
      <c r="D238" s="183"/>
      <c r="E238" s="183"/>
      <c r="F238" s="184"/>
      <c r="G238" s="184"/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</row>
    <row r="239" ht="15.75" customHeight="1">
      <c r="A239" s="181"/>
      <c r="B239" s="182"/>
      <c r="C239" s="182"/>
      <c r="D239" s="183"/>
      <c r="E239" s="183"/>
      <c r="F239" s="184"/>
      <c r="G239" s="184"/>
      <c r="H239" s="184"/>
      <c r="I239" s="184"/>
      <c r="J239" s="184"/>
      <c r="K239" s="184"/>
      <c r="L239" s="184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</row>
    <row r="240" ht="15.75" customHeight="1">
      <c r="A240" s="181"/>
      <c r="B240" s="182"/>
      <c r="C240" s="182"/>
      <c r="D240" s="183"/>
      <c r="E240" s="183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</row>
    <row r="241" ht="15.75" customHeight="1">
      <c r="A241" s="181"/>
      <c r="B241" s="182"/>
      <c r="C241" s="182"/>
      <c r="D241" s="183"/>
      <c r="E241" s="183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</row>
    <row r="242" ht="15.75" customHeight="1">
      <c r="A242" s="181"/>
      <c r="B242" s="182"/>
      <c r="C242" s="182"/>
      <c r="D242" s="183"/>
      <c r="E242" s="183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</row>
    <row r="243" ht="15.75" customHeight="1">
      <c r="A243" s="181"/>
      <c r="B243" s="182"/>
      <c r="C243" s="182"/>
      <c r="D243" s="183"/>
      <c r="E243" s="183"/>
      <c r="F243" s="184"/>
      <c r="G243" s="184"/>
      <c r="H243" s="184"/>
      <c r="I243" s="184"/>
      <c r="J243" s="184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</row>
    <row r="244" ht="15.75" customHeight="1">
      <c r="A244" s="181"/>
      <c r="B244" s="182"/>
      <c r="C244" s="182"/>
      <c r="D244" s="183"/>
      <c r="E244" s="183"/>
      <c r="F244" s="184"/>
      <c r="G244" s="184"/>
      <c r="H244" s="184"/>
      <c r="I244" s="184"/>
      <c r="J244" s="184"/>
      <c r="K244" s="184"/>
      <c r="L244" s="184"/>
      <c r="M244" s="184"/>
      <c r="N244" s="184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  <c r="Y244" s="184"/>
    </row>
    <row r="245" ht="15.75" customHeight="1">
      <c r="A245" s="181"/>
      <c r="B245" s="182"/>
      <c r="C245" s="182"/>
      <c r="D245" s="183"/>
      <c r="E245" s="183"/>
      <c r="F245" s="184"/>
      <c r="G245" s="184"/>
      <c r="H245" s="184"/>
      <c r="I245" s="184"/>
      <c r="J245" s="184"/>
      <c r="K245" s="184"/>
      <c r="L245" s="184"/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4"/>
    </row>
    <row r="246" ht="15.75" customHeight="1">
      <c r="A246" s="181"/>
      <c r="B246" s="182"/>
      <c r="C246" s="182"/>
      <c r="D246" s="183"/>
      <c r="E246" s="183"/>
      <c r="F246" s="184"/>
      <c r="G246" s="184"/>
      <c r="H246" s="184"/>
      <c r="I246" s="184"/>
      <c r="J246" s="184"/>
      <c r="K246" s="184"/>
      <c r="L246" s="184"/>
      <c r="M246" s="184"/>
      <c r="N246" s="184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4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3:E3"/>
    <mergeCell ref="B5:E5"/>
    <mergeCell ref="B6:E6"/>
    <mergeCell ref="A8:E8"/>
    <mergeCell ref="A35:E35"/>
    <mergeCell ref="A44:E44"/>
    <mergeCell ref="B45:E45"/>
    <mergeCell ref="B46:E46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/>
  </sheetPr>
  <sheetViews>
    <sheetView workbookViewId="0"/>
  </sheetViews>
  <sheetFormatPr customHeight="1" defaultColWidth="14.43" defaultRowHeight="15.0"/>
  <cols>
    <col customWidth="1" min="1" max="1" width="56.0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295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44923.0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96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4.25" customHeight="1">
      <c r="A13" s="236" t="s">
        <v>24</v>
      </c>
      <c r="B13" s="237"/>
      <c r="C13" s="237"/>
      <c r="D13" s="238"/>
      <c r="E13" s="239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4.25" customHeight="1">
      <c r="A14" s="240" t="s">
        <v>300</v>
      </c>
      <c r="B14" s="241" t="s">
        <v>26</v>
      </c>
      <c r="C14" s="241">
        <v>65.5</v>
      </c>
      <c r="D14" s="241">
        <v>150.0</v>
      </c>
      <c r="E14" s="242">
        <f t="shared" ref="E14:E31" si="1">C14*D14</f>
        <v>9825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4.25" customHeight="1">
      <c r="A15" s="236" t="s">
        <v>301</v>
      </c>
      <c r="B15" s="237"/>
      <c r="C15" s="237"/>
      <c r="D15" s="237"/>
      <c r="E15" s="243">
        <f t="shared" si="1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2.75" customHeight="1">
      <c r="A16" s="244" t="s">
        <v>121</v>
      </c>
      <c r="B16" s="83" t="s">
        <v>28</v>
      </c>
      <c r="C16" s="83">
        <v>55.9</v>
      </c>
      <c r="D16" s="83">
        <v>450.0</v>
      </c>
      <c r="E16" s="242">
        <f t="shared" si="1"/>
        <v>25155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2.75" customHeight="1">
      <c r="A17" s="244" t="s">
        <v>302</v>
      </c>
      <c r="B17" s="83" t="s">
        <v>28</v>
      </c>
      <c r="C17" s="83">
        <v>55.9</v>
      </c>
      <c r="D17" s="83">
        <v>200.0</v>
      </c>
      <c r="E17" s="242">
        <f t="shared" si="1"/>
        <v>11180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2.75" customHeight="1">
      <c r="A18" s="244" t="s">
        <v>303</v>
      </c>
      <c r="B18" s="83" t="s">
        <v>28</v>
      </c>
      <c r="C18" s="83">
        <v>18.5</v>
      </c>
      <c r="D18" s="83">
        <v>350.0</v>
      </c>
      <c r="E18" s="242">
        <f t="shared" si="1"/>
        <v>6475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2.75" customHeight="1">
      <c r="A19" s="244" t="s">
        <v>304</v>
      </c>
      <c r="B19" s="83" t="s">
        <v>28</v>
      </c>
      <c r="C19" s="83">
        <f>C18</f>
        <v>18.5</v>
      </c>
      <c r="D19" s="83">
        <v>200.0</v>
      </c>
      <c r="E19" s="242">
        <f t="shared" si="1"/>
        <v>3700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2.75" customHeight="1">
      <c r="A20" s="236" t="s">
        <v>110</v>
      </c>
      <c r="B20" s="237"/>
      <c r="C20" s="237"/>
      <c r="D20" s="237"/>
      <c r="E20" s="243">
        <f t="shared" si="1"/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44" t="s">
        <v>136</v>
      </c>
      <c r="B21" s="83" t="s">
        <v>26</v>
      </c>
      <c r="C21" s="83">
        <v>79.5</v>
      </c>
      <c r="D21" s="83">
        <v>350.0</v>
      </c>
      <c r="E21" s="242">
        <f t="shared" si="1"/>
        <v>27825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44" t="s">
        <v>305</v>
      </c>
      <c r="B22" s="83" t="s">
        <v>28</v>
      </c>
      <c r="C22" s="83">
        <v>67.7</v>
      </c>
      <c r="D22" s="83">
        <v>250.0</v>
      </c>
      <c r="E22" s="242">
        <f t="shared" si="1"/>
        <v>16925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44" t="s">
        <v>306</v>
      </c>
      <c r="B23" s="83" t="s">
        <v>307</v>
      </c>
      <c r="C23" s="83">
        <v>114.0</v>
      </c>
      <c r="D23" s="83">
        <v>250.0</v>
      </c>
      <c r="E23" s="242">
        <f t="shared" si="1"/>
        <v>28500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44" t="s">
        <v>308</v>
      </c>
      <c r="B24" s="83" t="s">
        <v>28</v>
      </c>
      <c r="C24" s="83">
        <v>46.0</v>
      </c>
      <c r="D24" s="83">
        <v>300.0</v>
      </c>
      <c r="E24" s="242">
        <f t="shared" si="1"/>
        <v>13800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44" t="s">
        <v>309</v>
      </c>
      <c r="B25" s="83" t="s">
        <v>28</v>
      </c>
      <c r="C25" s="83">
        <v>14.0</v>
      </c>
      <c r="D25" s="83">
        <v>300.0</v>
      </c>
      <c r="E25" s="242">
        <f t="shared" si="1"/>
        <v>4200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36" t="s">
        <v>310</v>
      </c>
      <c r="B26" s="237"/>
      <c r="C26" s="237"/>
      <c r="D26" s="237"/>
      <c r="E26" s="243">
        <f t="shared" si="1"/>
        <v>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44" t="s">
        <v>311</v>
      </c>
      <c r="B27" s="83" t="s">
        <v>26</v>
      </c>
      <c r="C27" s="83">
        <v>20.0</v>
      </c>
      <c r="D27" s="83">
        <v>300.0</v>
      </c>
      <c r="E27" s="242">
        <f t="shared" si="1"/>
        <v>6000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244" t="s">
        <v>312</v>
      </c>
      <c r="B28" s="83" t="s">
        <v>307</v>
      </c>
      <c r="C28" s="83">
        <v>11.5</v>
      </c>
      <c r="D28" s="83">
        <v>300.0</v>
      </c>
      <c r="E28" s="242">
        <f t="shared" si="1"/>
        <v>3450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244" t="s">
        <v>313</v>
      </c>
      <c r="B29" s="83" t="s">
        <v>28</v>
      </c>
      <c r="C29" s="83">
        <v>12.8</v>
      </c>
      <c r="D29" s="83">
        <v>200.0</v>
      </c>
      <c r="E29" s="242">
        <f t="shared" si="1"/>
        <v>2560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245" t="s">
        <v>314</v>
      </c>
      <c r="B30" s="60" t="s">
        <v>28</v>
      </c>
      <c r="C30" s="60">
        <v>22.8</v>
      </c>
      <c r="D30" s="60">
        <v>200.0</v>
      </c>
      <c r="E30" s="246">
        <f t="shared" si="1"/>
        <v>4560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244" t="s">
        <v>315</v>
      </c>
      <c r="B31" s="83" t="s">
        <v>26</v>
      </c>
      <c r="C31" s="83">
        <v>26.8</v>
      </c>
      <c r="D31" s="83">
        <v>200.0</v>
      </c>
      <c r="E31" s="242">
        <f t="shared" si="1"/>
        <v>5360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236" t="s">
        <v>316</v>
      </c>
      <c r="B32" s="237"/>
      <c r="C32" s="237"/>
      <c r="D32" s="237"/>
      <c r="E32" s="243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244" t="s">
        <v>317</v>
      </c>
      <c r="B33" s="83" t="s">
        <v>28</v>
      </c>
      <c r="C33" s="83">
        <v>55.9</v>
      </c>
      <c r="D33" s="83">
        <v>200.0</v>
      </c>
      <c r="E33" s="242">
        <f t="shared" ref="E33:E35" si="2">C33*D33</f>
        <v>11180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236" t="s">
        <v>318</v>
      </c>
      <c r="B34" s="237"/>
      <c r="C34" s="237"/>
      <c r="D34" s="237"/>
      <c r="E34" s="243">
        <f t="shared" si="2"/>
        <v>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244" t="s">
        <v>319</v>
      </c>
      <c r="B35" s="83" t="s">
        <v>320</v>
      </c>
      <c r="C35" s="83">
        <v>1.0</v>
      </c>
      <c r="D35" s="83">
        <v>15000.0</v>
      </c>
      <c r="E35" s="242">
        <f t="shared" si="2"/>
        <v>15000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6.5" customHeight="1">
      <c r="A36" s="247" t="s">
        <v>321</v>
      </c>
      <c r="B36" s="248"/>
      <c r="C36" s="248"/>
      <c r="D36" s="248"/>
      <c r="E36" s="249">
        <f>SUM(E14:E35)</f>
        <v>195695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7"/>
      <c r="B37" s="7"/>
      <c r="C37" s="7"/>
      <c r="D37" s="7"/>
      <c r="E37" s="21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27.0" customHeight="1">
      <c r="A38" s="229" t="s">
        <v>322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40" t="s">
        <v>323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27.0" customHeight="1">
      <c r="A40" s="229" t="s">
        <v>324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40.5" customHeight="1">
      <c r="A41" s="229" t="s">
        <v>325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28.5" customHeight="1">
      <c r="A42" s="229" t="s">
        <v>326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28.5" customHeight="1">
      <c r="A43" s="229" t="s">
        <v>327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7"/>
      <c r="B44" s="7"/>
      <c r="C44" s="7"/>
      <c r="D44" s="7"/>
      <c r="E44" s="2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219" t="s">
        <v>293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2.75" customHeight="1">
      <c r="A46" s="220" t="s">
        <v>175</v>
      </c>
      <c r="B46" s="40" t="s">
        <v>176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221" t="s">
        <v>177</v>
      </c>
      <c r="B47" s="102" t="s">
        <v>178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12.75" customHeight="1">
      <c r="A48" s="7"/>
      <c r="B48" s="7"/>
      <c r="C48" s="7"/>
      <c r="D48" s="7"/>
      <c r="E48" s="2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7"/>
      <c r="B49" s="7"/>
      <c r="C49" s="7"/>
      <c r="D49" s="7"/>
      <c r="E49" s="21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12.75" customHeight="1">
      <c r="A50" s="7"/>
      <c r="B50" s="7"/>
      <c r="C50" s="7"/>
      <c r="D50" s="7"/>
      <c r="E50" s="21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12.75" customHeight="1">
      <c r="A51" s="7"/>
      <c r="B51" s="7"/>
      <c r="C51" s="7"/>
      <c r="D51" s="7"/>
      <c r="E51" s="21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12.75" customHeight="1">
      <c r="A52" s="7"/>
      <c r="B52" s="7"/>
      <c r="C52" s="7"/>
      <c r="D52" s="7"/>
      <c r="E52" s="21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2.75" customHeight="1">
      <c r="A53" s="7"/>
      <c r="B53" s="7"/>
      <c r="C53" s="7"/>
      <c r="D53" s="7"/>
      <c r="E53" s="21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21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21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21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2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2.75" customHeight="1">
      <c r="A238" s="7"/>
      <c r="B238" s="7"/>
      <c r="C238" s="7"/>
      <c r="D238" s="7"/>
      <c r="E238" s="21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2.75" customHeight="1">
      <c r="A239" s="7"/>
      <c r="B239" s="7"/>
      <c r="C239" s="7"/>
      <c r="D239" s="7"/>
      <c r="E239" s="21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ht="12.75" customHeight="1">
      <c r="A240" s="7"/>
      <c r="B240" s="7"/>
      <c r="C240" s="7"/>
      <c r="D240" s="7"/>
      <c r="E240" s="21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ht="12.75" customHeight="1">
      <c r="A241" s="7"/>
      <c r="B241" s="7"/>
      <c r="C241" s="7"/>
      <c r="D241" s="7"/>
      <c r="E241" s="21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ht="12.75" customHeight="1">
      <c r="A242" s="7"/>
      <c r="B242" s="7"/>
      <c r="C242" s="7"/>
      <c r="D242" s="7"/>
      <c r="E242" s="21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2.75" customHeight="1">
      <c r="A243" s="7"/>
      <c r="B243" s="7"/>
      <c r="C243" s="7"/>
      <c r="D243" s="7"/>
      <c r="E243" s="21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ht="12.75" customHeight="1">
      <c r="A244" s="7"/>
      <c r="B244" s="7"/>
      <c r="C244" s="7"/>
      <c r="D244" s="7"/>
      <c r="E244" s="219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ht="12.75" customHeight="1">
      <c r="A245" s="7"/>
      <c r="B245" s="7"/>
      <c r="C245" s="7"/>
      <c r="D245" s="7"/>
      <c r="E245" s="219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ht="12.75" customHeight="1">
      <c r="A246" s="7"/>
      <c r="B246" s="7"/>
      <c r="C246" s="7"/>
      <c r="D246" s="7"/>
      <c r="E246" s="219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ht="12.75" customHeight="1">
      <c r="A247" s="7"/>
      <c r="B247" s="7"/>
      <c r="C247" s="7"/>
      <c r="D247" s="7"/>
      <c r="E247" s="219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45:E45"/>
    <mergeCell ref="B46:E46"/>
    <mergeCell ref="B47:E47"/>
    <mergeCell ref="D11:E11"/>
    <mergeCell ref="A38:E38"/>
    <mergeCell ref="A39:E39"/>
    <mergeCell ref="A40:E40"/>
    <mergeCell ref="A41:E41"/>
    <mergeCell ref="A42:E42"/>
    <mergeCell ref="A43:E43"/>
  </mergeCells>
  <printOptions/>
  <pageMargins bottom="0.1390430982673091" footer="0.0" header="0.0" left="0.8235629666602154" right="0.0" top="0.17112996709822662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Right="0"/>
    <pageSetUpPr/>
  </sheetPr>
  <sheetViews>
    <sheetView workbookViewId="0"/>
  </sheetViews>
  <sheetFormatPr customHeight="1" defaultColWidth="14.43" defaultRowHeight="15.0"/>
  <cols>
    <col customWidth="1" min="1" max="1" width="56.0"/>
    <col customWidth="1" min="2" max="5" width="9.14"/>
    <col customWidth="1" min="6" max="21" width="8.71"/>
  </cols>
  <sheetData>
    <row r="1" ht="12.75" customHeight="1">
      <c r="A1" s="7"/>
      <c r="B1" s="7"/>
      <c r="C1" s="7"/>
      <c r="D1" s="7"/>
      <c r="E1" s="2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12.75" customHeight="1">
      <c r="A2" s="219" t="s">
        <v>294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2.75" customHeight="1">
      <c r="A3" s="5" t="s">
        <v>328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2.75" customHeight="1">
      <c r="A4" s="222" t="s">
        <v>296</v>
      </c>
      <c r="B4" s="223"/>
      <c r="C4" s="223"/>
      <c r="D4" s="223"/>
      <c r="E4" s="22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8.25" customHeight="1">
      <c r="A5" s="224"/>
      <c r="B5" s="224"/>
      <c r="C5" s="224"/>
      <c r="D5" s="224"/>
      <c r="E5" s="22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12.75" customHeight="1">
      <c r="A6" s="224" t="s">
        <v>297</v>
      </c>
      <c r="B6" s="226">
        <v>44977.0</v>
      </c>
      <c r="C6" s="227"/>
      <c r="D6" s="228"/>
      <c r="E6" s="22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ht="6.0" customHeight="1">
      <c r="A7" s="7"/>
      <c r="B7" s="7"/>
      <c r="C7" s="7"/>
      <c r="D7" s="7"/>
      <c r="E7" s="2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ht="96.75" customHeight="1">
      <c r="A8" s="229" t="s">
        <v>298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ht="38.25" customHeight="1">
      <c r="A9" s="229" t="s">
        <v>299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8.25" customHeight="1">
      <c r="A10" s="7"/>
      <c r="B10" s="7"/>
      <c r="C10" s="7"/>
      <c r="D10" s="7"/>
      <c r="E10" s="21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2.75" customHeight="1">
      <c r="A11" s="230" t="s">
        <v>18</v>
      </c>
      <c r="B11" s="231" t="s">
        <v>46</v>
      </c>
      <c r="C11" s="231" t="s">
        <v>47</v>
      </c>
      <c r="D11" s="232" t="s">
        <v>21</v>
      </c>
      <c r="E11" s="8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8.0" customHeight="1">
      <c r="A12" s="233"/>
      <c r="B12" s="64"/>
      <c r="C12" s="64"/>
      <c r="D12" s="234" t="s">
        <v>46</v>
      </c>
      <c r="E12" s="235" t="s">
        <v>48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4.25" customHeight="1">
      <c r="A13" s="236" t="s">
        <v>329</v>
      </c>
      <c r="B13" s="237"/>
      <c r="C13" s="237"/>
      <c r="D13" s="238"/>
      <c r="E13" s="239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4.25" customHeight="1">
      <c r="A14" s="250" t="s">
        <v>330</v>
      </c>
      <c r="B14" s="72" t="s">
        <v>32</v>
      </c>
      <c r="C14" s="73">
        <v>16.0</v>
      </c>
      <c r="D14" s="73">
        <v>250.0</v>
      </c>
      <c r="E14" s="251">
        <f t="shared" ref="E14:E45" si="1">C14*D14</f>
        <v>4000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14.25" customHeight="1">
      <c r="A15" s="250" t="s">
        <v>331</v>
      </c>
      <c r="B15" s="72" t="s">
        <v>32</v>
      </c>
      <c r="C15" s="73">
        <v>1.0</v>
      </c>
      <c r="D15" s="73">
        <v>400.0</v>
      </c>
      <c r="E15" s="251">
        <f t="shared" si="1"/>
        <v>400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14.25" customHeight="1">
      <c r="A16" s="250" t="s">
        <v>61</v>
      </c>
      <c r="B16" s="72" t="s">
        <v>32</v>
      </c>
      <c r="C16" s="73">
        <v>55.0</v>
      </c>
      <c r="D16" s="73">
        <v>200.0</v>
      </c>
      <c r="E16" s="251">
        <f t="shared" si="1"/>
        <v>11000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14.25" customHeight="1">
      <c r="A17" s="250" t="s">
        <v>58</v>
      </c>
      <c r="B17" s="72" t="s">
        <v>32</v>
      </c>
      <c r="C17" s="73">
        <v>11.0</v>
      </c>
      <c r="D17" s="73">
        <v>500.0</v>
      </c>
      <c r="E17" s="251">
        <f t="shared" si="1"/>
        <v>5500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14.25" customHeight="1">
      <c r="A18" s="250" t="s">
        <v>332</v>
      </c>
      <c r="B18" s="72" t="s">
        <v>32</v>
      </c>
      <c r="C18" s="73">
        <v>2.0</v>
      </c>
      <c r="D18" s="73">
        <v>750.0</v>
      </c>
      <c r="E18" s="251">
        <f t="shared" si="1"/>
        <v>1500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14.25" customHeight="1">
      <c r="A19" s="250" t="s">
        <v>333</v>
      </c>
      <c r="B19" s="72" t="s">
        <v>320</v>
      </c>
      <c r="C19" s="73">
        <v>1.0</v>
      </c>
      <c r="D19" s="73">
        <v>1000.0</v>
      </c>
      <c r="E19" s="251">
        <f t="shared" si="1"/>
        <v>1000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14.25" customHeight="1">
      <c r="A20" s="250" t="s">
        <v>62</v>
      </c>
      <c r="B20" s="72" t="s">
        <v>32</v>
      </c>
      <c r="C20" s="73">
        <f>2+1+2+1</f>
        <v>6</v>
      </c>
      <c r="D20" s="73">
        <v>1000.0</v>
      </c>
      <c r="E20" s="251">
        <f t="shared" si="1"/>
        <v>6000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2.75" customHeight="1">
      <c r="A21" s="250" t="s">
        <v>63</v>
      </c>
      <c r="B21" s="72" t="s">
        <v>32</v>
      </c>
      <c r="C21" s="73">
        <v>13.0</v>
      </c>
      <c r="D21" s="73">
        <v>400.0</v>
      </c>
      <c r="E21" s="251">
        <f t="shared" si="1"/>
        <v>5200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2.75" customHeight="1">
      <c r="A22" s="250" t="s">
        <v>64</v>
      </c>
      <c r="B22" s="72" t="s">
        <v>32</v>
      </c>
      <c r="C22" s="73">
        <v>10.0</v>
      </c>
      <c r="D22" s="73">
        <v>1000.0</v>
      </c>
      <c r="E22" s="251">
        <f t="shared" si="1"/>
        <v>10000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2.75" customHeight="1">
      <c r="A23" s="250" t="s">
        <v>65</v>
      </c>
      <c r="B23" s="72" t="s">
        <v>28</v>
      </c>
      <c r="C23" s="73">
        <v>31.0</v>
      </c>
      <c r="D23" s="73">
        <v>400.0</v>
      </c>
      <c r="E23" s="251">
        <f t="shared" si="1"/>
        <v>12400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ht="12.75" customHeight="1">
      <c r="A24" s="250" t="s">
        <v>334</v>
      </c>
      <c r="B24" s="72" t="s">
        <v>28</v>
      </c>
      <c r="C24" s="73">
        <v>9.6</v>
      </c>
      <c r="D24" s="73">
        <v>750.0</v>
      </c>
      <c r="E24" s="251">
        <f t="shared" si="1"/>
        <v>7200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ht="12.75" customHeight="1">
      <c r="A25" s="250" t="s">
        <v>335</v>
      </c>
      <c r="B25" s="72" t="s">
        <v>32</v>
      </c>
      <c r="C25" s="73">
        <v>1.0</v>
      </c>
      <c r="D25" s="73">
        <v>4000.0</v>
      </c>
      <c r="E25" s="251">
        <f t="shared" si="1"/>
        <v>4000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12.75" customHeight="1">
      <c r="A26" s="236" t="s">
        <v>39</v>
      </c>
      <c r="B26" s="237"/>
      <c r="C26" s="237"/>
      <c r="D26" s="237"/>
      <c r="E26" s="239">
        <f t="shared" si="1"/>
        <v>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12.75" customHeight="1">
      <c r="A27" s="244" t="s">
        <v>336</v>
      </c>
      <c r="B27" s="83" t="s">
        <v>32</v>
      </c>
      <c r="C27" s="83">
        <v>8.0</v>
      </c>
      <c r="D27" s="83">
        <v>80.0</v>
      </c>
      <c r="E27" s="251">
        <f t="shared" si="1"/>
        <v>640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ht="12.75" customHeight="1">
      <c r="A28" s="244" t="s">
        <v>337</v>
      </c>
      <c r="B28" s="83" t="s">
        <v>32</v>
      </c>
      <c r="C28" s="83">
        <v>3.0</v>
      </c>
      <c r="D28" s="83">
        <v>500.0</v>
      </c>
      <c r="E28" s="251">
        <f t="shared" si="1"/>
        <v>1500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ht="12.75" customHeight="1">
      <c r="A29" s="244" t="s">
        <v>338</v>
      </c>
      <c r="B29" s="83" t="s">
        <v>32</v>
      </c>
      <c r="C29" s="83">
        <v>3.0</v>
      </c>
      <c r="D29" s="83">
        <v>400.0</v>
      </c>
      <c r="E29" s="251">
        <f t="shared" si="1"/>
        <v>1200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ht="12.75" customHeight="1">
      <c r="A30" s="244" t="s">
        <v>339</v>
      </c>
      <c r="B30" s="83" t="s">
        <v>28</v>
      </c>
      <c r="C30" s="83">
        <v>5.0</v>
      </c>
      <c r="D30" s="83">
        <v>500.0</v>
      </c>
      <c r="E30" s="251">
        <f t="shared" si="1"/>
        <v>2500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ht="12.75" customHeight="1">
      <c r="A31" s="244" t="s">
        <v>340</v>
      </c>
      <c r="B31" s="83" t="s">
        <v>28</v>
      </c>
      <c r="C31" s="83">
        <v>5.0</v>
      </c>
      <c r="D31" s="83">
        <v>250.0</v>
      </c>
      <c r="E31" s="251">
        <f t="shared" si="1"/>
        <v>1250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ht="12.75" customHeight="1">
      <c r="A32" s="244" t="s">
        <v>341</v>
      </c>
      <c r="B32" s="83" t="s">
        <v>32</v>
      </c>
      <c r="C32" s="83">
        <v>2.0</v>
      </c>
      <c r="D32" s="83">
        <v>400.0</v>
      </c>
      <c r="E32" s="251">
        <f t="shared" si="1"/>
        <v>800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ht="12.75" customHeight="1">
      <c r="A33" s="244" t="s">
        <v>342</v>
      </c>
      <c r="B33" s="83" t="s">
        <v>32</v>
      </c>
      <c r="C33" s="83">
        <v>1.0</v>
      </c>
      <c r="D33" s="83">
        <v>900.0</v>
      </c>
      <c r="E33" s="251">
        <f t="shared" si="1"/>
        <v>900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ht="12.75" customHeight="1">
      <c r="A34" s="244" t="s">
        <v>343</v>
      </c>
      <c r="B34" s="83" t="s">
        <v>32</v>
      </c>
      <c r="C34" s="83">
        <v>1.0</v>
      </c>
      <c r="D34" s="83">
        <v>400.0</v>
      </c>
      <c r="E34" s="251">
        <f t="shared" si="1"/>
        <v>400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ht="12.75" customHeight="1">
      <c r="A35" s="244" t="s">
        <v>344</v>
      </c>
      <c r="B35" s="83" t="s">
        <v>32</v>
      </c>
      <c r="C35" s="83">
        <v>1.0</v>
      </c>
      <c r="D35" s="83">
        <v>700.0</v>
      </c>
      <c r="E35" s="251">
        <f t="shared" si="1"/>
        <v>700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ht="12.75" customHeight="1">
      <c r="A36" s="244" t="s">
        <v>345</v>
      </c>
      <c r="B36" s="83" t="s">
        <v>32</v>
      </c>
      <c r="C36" s="83">
        <v>2.0</v>
      </c>
      <c r="D36" s="83">
        <v>400.0</v>
      </c>
      <c r="E36" s="251">
        <f t="shared" si="1"/>
        <v>800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ht="12.75" customHeight="1">
      <c r="A37" s="244" t="s">
        <v>346</v>
      </c>
      <c r="B37" s="83" t="s">
        <v>32</v>
      </c>
      <c r="C37" s="83">
        <v>1.0</v>
      </c>
      <c r="D37" s="83">
        <v>800.0</v>
      </c>
      <c r="E37" s="251">
        <f t="shared" si="1"/>
        <v>800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ht="12.75" customHeight="1">
      <c r="A38" s="244" t="s">
        <v>347</v>
      </c>
      <c r="B38" s="83" t="s">
        <v>32</v>
      </c>
      <c r="C38" s="83">
        <v>1.0</v>
      </c>
      <c r="D38" s="83">
        <v>500.0</v>
      </c>
      <c r="E38" s="251">
        <f t="shared" si="1"/>
        <v>500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ht="12.75" customHeight="1">
      <c r="A39" s="244" t="s">
        <v>348</v>
      </c>
      <c r="B39" s="83" t="s">
        <v>32</v>
      </c>
      <c r="C39" s="83">
        <v>1.0</v>
      </c>
      <c r="D39" s="83">
        <v>1500.0</v>
      </c>
      <c r="E39" s="251">
        <f t="shared" si="1"/>
        <v>1500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ht="12.75" customHeight="1">
      <c r="A40" s="244" t="s">
        <v>349</v>
      </c>
      <c r="B40" s="83" t="s">
        <v>32</v>
      </c>
      <c r="C40" s="83">
        <v>1.0</v>
      </c>
      <c r="D40" s="83">
        <v>500.0</v>
      </c>
      <c r="E40" s="251">
        <f t="shared" si="1"/>
        <v>500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ht="12.75" customHeight="1">
      <c r="A41" s="244" t="s">
        <v>350</v>
      </c>
      <c r="B41" s="83" t="s">
        <v>26</v>
      </c>
      <c r="C41" s="83">
        <v>8.4</v>
      </c>
      <c r="D41" s="83">
        <v>1000.0</v>
      </c>
      <c r="E41" s="251">
        <f t="shared" si="1"/>
        <v>8400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ht="12.75" customHeight="1">
      <c r="A42" s="244" t="s">
        <v>351</v>
      </c>
      <c r="B42" s="83" t="s">
        <v>32</v>
      </c>
      <c r="C42" s="83">
        <v>8.0</v>
      </c>
      <c r="D42" s="83">
        <v>500.0</v>
      </c>
      <c r="E42" s="251">
        <f t="shared" si="1"/>
        <v>4000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ht="12.75" customHeight="1">
      <c r="A43" s="244" t="s">
        <v>352</v>
      </c>
      <c r="B43" s="83" t="s">
        <v>26</v>
      </c>
      <c r="C43" s="83">
        <v>65.5</v>
      </c>
      <c r="D43" s="83">
        <v>50.0</v>
      </c>
      <c r="E43" s="251">
        <f t="shared" si="1"/>
        <v>3275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ht="12.75" customHeight="1">
      <c r="A44" s="244" t="s">
        <v>353</v>
      </c>
      <c r="B44" s="83" t="s">
        <v>320</v>
      </c>
      <c r="C44" s="83">
        <v>1.0</v>
      </c>
      <c r="D44" s="83">
        <v>15000.0</v>
      </c>
      <c r="E44" s="251">
        <f t="shared" si="1"/>
        <v>15000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ht="12.75" customHeight="1">
      <c r="A45" s="244"/>
      <c r="B45" s="83"/>
      <c r="C45" s="83"/>
      <c r="D45" s="83"/>
      <c r="E45" s="251">
        <f t="shared" si="1"/>
        <v>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ht="16.5" customHeight="1">
      <c r="A46" s="252" t="s">
        <v>321</v>
      </c>
      <c r="B46" s="248"/>
      <c r="C46" s="248"/>
      <c r="D46" s="248"/>
      <c r="E46" s="249">
        <f>SUM(E13:E44)</f>
        <v>112865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12.75" customHeight="1">
      <c r="A47" s="7"/>
      <c r="B47" s="7"/>
      <c r="C47" s="7"/>
      <c r="D47" s="7"/>
      <c r="E47" s="21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ht="27.0" customHeight="1">
      <c r="A48" s="229" t="s">
        <v>322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ht="12.75" customHeight="1">
      <c r="A49" s="40" t="s">
        <v>354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ht="27.0" customHeight="1">
      <c r="A50" s="229" t="s">
        <v>355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ht="40.5" customHeight="1">
      <c r="A51" s="229" t="s">
        <v>325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ht="28.5" customHeight="1">
      <c r="A52" s="229" t="s">
        <v>326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28.5" customHeight="1">
      <c r="A53" s="229" t="s">
        <v>356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/>
      <c r="C54" s="7"/>
      <c r="D54" s="7"/>
      <c r="E54" s="21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ht="12.75" customHeight="1">
      <c r="A55" s="219" t="s">
        <v>293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ht="12.75" customHeight="1">
      <c r="A56" s="220" t="s">
        <v>175</v>
      </c>
      <c r="B56" s="40" t="s">
        <v>176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221" t="s">
        <v>177</v>
      </c>
      <c r="B57" s="102" t="s">
        <v>178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21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21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21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21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21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21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21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21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21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21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21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21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21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21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21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21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21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21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21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21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21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21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21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21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21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21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21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21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21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21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21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21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21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21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21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21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21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21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21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21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21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21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21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21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21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21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21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21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21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21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21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21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21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21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21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21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21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21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21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21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21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21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21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21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21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21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21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21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21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21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21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21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21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21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21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21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21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21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21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21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21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21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21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21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21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21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21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21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21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21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21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21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21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21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21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21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21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21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21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21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21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21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21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21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21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21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21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21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21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21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21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21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21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21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21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21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21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21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21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21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21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21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21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21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21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21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21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21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21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21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21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21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21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21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21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21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21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21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21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21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21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21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21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21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21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21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21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21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21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21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21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21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21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21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21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21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21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21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21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21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21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21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21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21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2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21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21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21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21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21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21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21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21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21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21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21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21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21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21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21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2.75" customHeight="1">
      <c r="A238" s="7"/>
      <c r="B238" s="7"/>
      <c r="C238" s="7"/>
      <c r="D238" s="7"/>
      <c r="E238" s="21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2.75" customHeight="1">
      <c r="A239" s="7"/>
      <c r="B239" s="7"/>
      <c r="C239" s="7"/>
      <c r="D239" s="7"/>
      <c r="E239" s="21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ht="12.75" customHeight="1">
      <c r="A240" s="7"/>
      <c r="B240" s="7"/>
      <c r="C240" s="7"/>
      <c r="D240" s="7"/>
      <c r="E240" s="21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ht="12.75" customHeight="1">
      <c r="A241" s="7"/>
      <c r="B241" s="7"/>
      <c r="C241" s="7"/>
      <c r="D241" s="7"/>
      <c r="E241" s="21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ht="12.75" customHeight="1">
      <c r="A242" s="7"/>
      <c r="B242" s="7"/>
      <c r="C242" s="7"/>
      <c r="D242" s="7"/>
      <c r="E242" s="21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2.75" customHeight="1">
      <c r="A243" s="7"/>
      <c r="B243" s="7"/>
      <c r="C243" s="7"/>
      <c r="D243" s="7"/>
      <c r="E243" s="21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ht="12.75" customHeight="1">
      <c r="A244" s="7"/>
      <c r="B244" s="7"/>
      <c r="C244" s="7"/>
      <c r="D244" s="7"/>
      <c r="E244" s="219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ht="12.75" customHeight="1">
      <c r="A245" s="7"/>
      <c r="B245" s="7"/>
      <c r="C245" s="7"/>
      <c r="D245" s="7"/>
      <c r="E245" s="219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ht="12.75" customHeight="1">
      <c r="A246" s="7"/>
      <c r="B246" s="7"/>
      <c r="C246" s="7"/>
      <c r="D246" s="7"/>
      <c r="E246" s="219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ht="12.75" customHeight="1">
      <c r="A247" s="7"/>
      <c r="B247" s="7"/>
      <c r="C247" s="7"/>
      <c r="D247" s="7"/>
      <c r="E247" s="219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ht="12.75" customHeight="1">
      <c r="A248" s="7"/>
      <c r="B248" s="7"/>
      <c r="C248" s="7"/>
      <c r="D248" s="7"/>
      <c r="E248" s="219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ht="12.75" customHeight="1">
      <c r="A249" s="7"/>
      <c r="B249" s="7"/>
      <c r="C249" s="7"/>
      <c r="D249" s="7"/>
      <c r="E249" s="219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ht="12.75" customHeight="1">
      <c r="A250" s="7"/>
      <c r="B250" s="7"/>
      <c r="C250" s="7"/>
      <c r="D250" s="7"/>
      <c r="E250" s="219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ht="12.75" customHeight="1">
      <c r="A251" s="7"/>
      <c r="B251" s="7"/>
      <c r="C251" s="7"/>
      <c r="D251" s="7"/>
      <c r="E251" s="219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ht="12.75" customHeight="1">
      <c r="A252" s="7"/>
      <c r="B252" s="7"/>
      <c r="C252" s="7"/>
      <c r="D252" s="7"/>
      <c r="E252" s="219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ht="12.75" customHeight="1">
      <c r="A253" s="7"/>
      <c r="B253" s="7"/>
      <c r="C253" s="7"/>
      <c r="D253" s="7"/>
      <c r="E253" s="219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ht="12.75" customHeight="1">
      <c r="A254" s="7"/>
      <c r="B254" s="7"/>
      <c r="C254" s="7"/>
      <c r="D254" s="7"/>
      <c r="E254" s="219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ht="12.75" customHeight="1">
      <c r="A255" s="7"/>
      <c r="B255" s="7"/>
      <c r="C255" s="7"/>
      <c r="D255" s="7"/>
      <c r="E255" s="219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ht="12.75" customHeight="1">
      <c r="A256" s="7"/>
      <c r="B256" s="7"/>
      <c r="C256" s="7"/>
      <c r="D256" s="7"/>
      <c r="E256" s="219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ht="12.75" customHeight="1">
      <c r="A257" s="7"/>
      <c r="B257" s="7"/>
      <c r="C257" s="7"/>
      <c r="D257" s="7"/>
      <c r="E257" s="219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19">
    <mergeCell ref="B11:B12"/>
    <mergeCell ref="C11:C12"/>
    <mergeCell ref="A2:E2"/>
    <mergeCell ref="A3:E3"/>
    <mergeCell ref="B6:C6"/>
    <mergeCell ref="D6:E6"/>
    <mergeCell ref="A8:E8"/>
    <mergeCell ref="A9:E9"/>
    <mergeCell ref="A11:A12"/>
    <mergeCell ref="A55:E55"/>
    <mergeCell ref="B56:E56"/>
    <mergeCell ref="B57:E57"/>
    <mergeCell ref="D11:E11"/>
    <mergeCell ref="A48:E48"/>
    <mergeCell ref="A49:E49"/>
    <mergeCell ref="A50:E50"/>
    <mergeCell ref="A51:E51"/>
    <mergeCell ref="A52:E52"/>
    <mergeCell ref="A53:E53"/>
  </mergeCells>
  <printOptions/>
  <pageMargins bottom="0.1390430982673091" footer="0.0" header="0.0" left="0.8235629666602154" right="0.0" top="0.17112996709822662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